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continental-my.sharepoint.com/personal/uid26137_contiwan_com/Documents/C.VDD/Documents perso/Tests/Documents/Site/Blog/"/>
    </mc:Choice>
  </mc:AlternateContent>
  <xr:revisionPtr revIDLastSave="63" documentId="8_{2DA61AD9-8B39-434F-93C5-C30C13E96248}" xr6:coauthVersionLast="41" xr6:coauthVersionMax="41" xr10:uidLastSave="{C32971E3-97EA-4F88-ABD4-6AB2FE399AF2}"/>
  <bookViews>
    <workbookView xWindow="390" yWindow="6780" windowWidth="18900" windowHeight="7605" xr2:uid="{00000000-000D-0000-FFFF-FFFF00000000}"/>
  </bookViews>
  <sheets>
    <sheet name="Clas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4" i="1" l="1"/>
  <c r="Q49" i="1" l="1"/>
  <c r="P49" i="1"/>
  <c r="O49" i="1"/>
  <c r="N49" i="1"/>
  <c r="M49" i="1"/>
  <c r="L49" i="1"/>
  <c r="K49" i="1"/>
  <c r="Q12" i="1"/>
  <c r="P12" i="1"/>
  <c r="O12" i="1"/>
  <c r="N12" i="1"/>
  <c r="M12" i="1"/>
  <c r="L12" i="1"/>
  <c r="K12" i="1"/>
  <c r="Q48" i="1"/>
  <c r="P48" i="1"/>
  <c r="O48" i="1"/>
  <c r="N48" i="1"/>
  <c r="M48" i="1"/>
  <c r="L48" i="1"/>
  <c r="K48" i="1"/>
  <c r="Q23" i="1"/>
  <c r="P23" i="1"/>
  <c r="O23" i="1"/>
  <c r="N23" i="1"/>
  <c r="M23" i="1"/>
  <c r="L23" i="1"/>
  <c r="K23" i="1"/>
  <c r="Q8" i="1"/>
  <c r="P8" i="1"/>
  <c r="O8" i="1"/>
  <c r="N8" i="1"/>
  <c r="M8" i="1"/>
  <c r="L8" i="1"/>
  <c r="K8" i="1"/>
  <c r="Q13" i="1"/>
  <c r="P13" i="1"/>
  <c r="O13" i="1"/>
  <c r="N13" i="1"/>
  <c r="M13" i="1"/>
  <c r="L13" i="1"/>
  <c r="K13" i="1"/>
  <c r="Q14" i="1"/>
  <c r="P14" i="1"/>
  <c r="O14" i="1"/>
  <c r="N14" i="1"/>
  <c r="M14" i="1"/>
  <c r="L14" i="1"/>
  <c r="K14" i="1"/>
  <c r="Q29" i="1"/>
  <c r="P29" i="1"/>
  <c r="O29" i="1"/>
  <c r="N29" i="1"/>
  <c r="M29" i="1"/>
  <c r="L29" i="1"/>
  <c r="K29" i="1"/>
  <c r="Q11" i="1"/>
  <c r="P11" i="1"/>
  <c r="O11" i="1"/>
  <c r="N11" i="1"/>
  <c r="M11" i="1"/>
  <c r="L11" i="1"/>
  <c r="K11" i="1"/>
  <c r="Q34" i="1"/>
  <c r="P34" i="1"/>
  <c r="O34" i="1"/>
  <c r="N34" i="1"/>
  <c r="M34" i="1"/>
  <c r="L34" i="1"/>
  <c r="K34" i="1"/>
  <c r="Q20" i="1"/>
  <c r="P20" i="1"/>
  <c r="O20" i="1"/>
  <c r="N20" i="1"/>
  <c r="M20" i="1"/>
  <c r="L20" i="1"/>
  <c r="K20" i="1"/>
  <c r="Q18" i="1"/>
  <c r="P18" i="1"/>
  <c r="O18" i="1"/>
  <c r="N18" i="1"/>
  <c r="M18" i="1"/>
  <c r="L18" i="1"/>
  <c r="K18" i="1"/>
  <c r="Q24" i="1"/>
  <c r="P24" i="1"/>
  <c r="O24" i="1"/>
  <c r="N24" i="1"/>
  <c r="M24" i="1"/>
  <c r="L24" i="1"/>
  <c r="K24" i="1"/>
  <c r="Q28" i="1"/>
  <c r="P28" i="1"/>
  <c r="O28" i="1"/>
  <c r="N28" i="1"/>
  <c r="M28" i="1"/>
  <c r="L28" i="1"/>
  <c r="K28" i="1"/>
  <c r="AE4" i="1"/>
  <c r="AD4" i="1"/>
  <c r="AC4" i="1"/>
  <c r="AB4" i="1"/>
  <c r="AA4" i="1"/>
  <c r="AH4" i="1" s="1"/>
  <c r="Z4" i="1"/>
  <c r="C2" i="1"/>
  <c r="Q63" i="1"/>
  <c r="P63" i="1"/>
  <c r="O63" i="1"/>
  <c r="N63" i="1"/>
  <c r="M63" i="1"/>
  <c r="L63" i="1"/>
  <c r="K63" i="1"/>
  <c r="Q62" i="1"/>
  <c r="P62" i="1"/>
  <c r="O62" i="1"/>
  <c r="N62" i="1"/>
  <c r="M62" i="1"/>
  <c r="L62" i="1"/>
  <c r="K62" i="1"/>
  <c r="Q56" i="1"/>
  <c r="P56" i="1"/>
  <c r="O56" i="1"/>
  <c r="N56" i="1"/>
  <c r="M56" i="1"/>
  <c r="L56" i="1"/>
  <c r="K56" i="1"/>
  <c r="Q53" i="1"/>
  <c r="P53" i="1"/>
  <c r="O53" i="1"/>
  <c r="N53" i="1"/>
  <c r="M53" i="1"/>
  <c r="L53" i="1"/>
  <c r="K53" i="1"/>
  <c r="Q52" i="1"/>
  <c r="P52" i="1"/>
  <c r="O52" i="1"/>
  <c r="N52" i="1"/>
  <c r="M52" i="1"/>
  <c r="L52" i="1"/>
  <c r="K52" i="1"/>
  <c r="Q60" i="1"/>
  <c r="P60" i="1"/>
  <c r="O60" i="1"/>
  <c r="N60" i="1"/>
  <c r="M60" i="1"/>
  <c r="L60" i="1"/>
  <c r="K60" i="1"/>
  <c r="Q59" i="1"/>
  <c r="P59" i="1"/>
  <c r="O59" i="1"/>
  <c r="N59" i="1"/>
  <c r="M59" i="1"/>
  <c r="L59" i="1"/>
  <c r="K59" i="1"/>
  <c r="Q58" i="1"/>
  <c r="P58" i="1"/>
  <c r="O58" i="1"/>
  <c r="N58" i="1"/>
  <c r="M58" i="1"/>
  <c r="L58" i="1"/>
  <c r="K58" i="1"/>
  <c r="Q54" i="1"/>
  <c r="P54" i="1"/>
  <c r="O54" i="1"/>
  <c r="N54" i="1"/>
  <c r="M54" i="1"/>
  <c r="L54" i="1"/>
  <c r="K54" i="1"/>
  <c r="Q61" i="1"/>
  <c r="P61" i="1"/>
  <c r="O61" i="1"/>
  <c r="N61" i="1"/>
  <c r="M61" i="1"/>
  <c r="L61" i="1"/>
  <c r="K61" i="1"/>
  <c r="Q57" i="1"/>
  <c r="P57" i="1"/>
  <c r="O57" i="1"/>
  <c r="N57" i="1"/>
  <c r="M57" i="1"/>
  <c r="L57" i="1"/>
  <c r="K57" i="1"/>
  <c r="Q55" i="1"/>
  <c r="P55" i="1"/>
  <c r="O55" i="1"/>
  <c r="N55" i="1"/>
  <c r="M55" i="1"/>
  <c r="L55" i="1"/>
  <c r="K55" i="1"/>
  <c r="Q44" i="1"/>
  <c r="P44" i="1"/>
  <c r="O44" i="1"/>
  <c r="N44" i="1"/>
  <c r="M44" i="1"/>
  <c r="L44" i="1"/>
  <c r="K44" i="1"/>
  <c r="Q35" i="1"/>
  <c r="P35" i="1"/>
  <c r="O35" i="1"/>
  <c r="N35" i="1"/>
  <c r="M35" i="1"/>
  <c r="L35" i="1"/>
  <c r="K35" i="1"/>
  <c r="Q51" i="1"/>
  <c r="P51" i="1"/>
  <c r="O51" i="1"/>
  <c r="N51" i="1"/>
  <c r="M51" i="1"/>
  <c r="L51" i="1"/>
  <c r="K51" i="1"/>
  <c r="Q42" i="1"/>
  <c r="P42" i="1"/>
  <c r="O42" i="1"/>
  <c r="N42" i="1"/>
  <c r="M42" i="1"/>
  <c r="L42" i="1"/>
  <c r="K42" i="1"/>
  <c r="Q15" i="1"/>
  <c r="P15" i="1"/>
  <c r="O15" i="1"/>
  <c r="N15" i="1"/>
  <c r="M15" i="1"/>
  <c r="L15" i="1"/>
  <c r="K15" i="1"/>
  <c r="Q47" i="1"/>
  <c r="P47" i="1"/>
  <c r="O47" i="1"/>
  <c r="N47" i="1"/>
  <c r="M47" i="1"/>
  <c r="L47" i="1"/>
  <c r="K47" i="1"/>
  <c r="Q50" i="1"/>
  <c r="P50" i="1"/>
  <c r="O50" i="1"/>
  <c r="N50" i="1"/>
  <c r="M50" i="1"/>
  <c r="L50" i="1"/>
  <c r="K50" i="1"/>
  <c r="Q31" i="1"/>
  <c r="P31" i="1"/>
  <c r="O31" i="1"/>
  <c r="N31" i="1"/>
  <c r="M31" i="1"/>
  <c r="L31" i="1"/>
  <c r="K31" i="1"/>
  <c r="Q46" i="1"/>
  <c r="P46" i="1"/>
  <c r="O46" i="1"/>
  <c r="N46" i="1"/>
  <c r="M46" i="1"/>
  <c r="L46" i="1"/>
  <c r="K46" i="1"/>
  <c r="Q36" i="1"/>
  <c r="P36" i="1"/>
  <c r="O36" i="1"/>
  <c r="N36" i="1"/>
  <c r="M36" i="1"/>
  <c r="L36" i="1"/>
  <c r="K36" i="1"/>
  <c r="Q41" i="1"/>
  <c r="P41" i="1"/>
  <c r="O41" i="1"/>
  <c r="N41" i="1"/>
  <c r="M41" i="1"/>
  <c r="L41" i="1"/>
  <c r="K41" i="1"/>
  <c r="Q45" i="1"/>
  <c r="P45" i="1"/>
  <c r="O45" i="1"/>
  <c r="N45" i="1"/>
  <c r="M45" i="1"/>
  <c r="L45" i="1"/>
  <c r="K45" i="1"/>
  <c r="Q37" i="1"/>
  <c r="P37" i="1"/>
  <c r="O37" i="1"/>
  <c r="N37" i="1"/>
  <c r="M37" i="1"/>
  <c r="L37" i="1"/>
  <c r="K37" i="1"/>
  <c r="Q39" i="1"/>
  <c r="P39" i="1"/>
  <c r="O39" i="1"/>
  <c r="N39" i="1"/>
  <c r="M39" i="1"/>
  <c r="L39" i="1"/>
  <c r="K39" i="1"/>
  <c r="Q40" i="1"/>
  <c r="P40" i="1"/>
  <c r="O40" i="1"/>
  <c r="N40" i="1"/>
  <c r="M40" i="1"/>
  <c r="L40" i="1"/>
  <c r="K40" i="1"/>
  <c r="Q32" i="1"/>
  <c r="P32" i="1"/>
  <c r="O32" i="1"/>
  <c r="N32" i="1"/>
  <c r="M32" i="1"/>
  <c r="L32" i="1"/>
  <c r="K32" i="1"/>
  <c r="Q25" i="1"/>
  <c r="P25" i="1"/>
  <c r="O25" i="1"/>
  <c r="N25" i="1"/>
  <c r="M25" i="1"/>
  <c r="L25" i="1"/>
  <c r="K25" i="1"/>
  <c r="Q43" i="1"/>
  <c r="P43" i="1"/>
  <c r="O43" i="1"/>
  <c r="N43" i="1"/>
  <c r="M43" i="1"/>
  <c r="L43" i="1"/>
  <c r="K43" i="1"/>
  <c r="Q33" i="1"/>
  <c r="P33" i="1"/>
  <c r="O33" i="1"/>
  <c r="N33" i="1"/>
  <c r="M33" i="1"/>
  <c r="L33" i="1"/>
  <c r="K33" i="1"/>
  <c r="Q26" i="1"/>
  <c r="P26" i="1"/>
  <c r="O26" i="1"/>
  <c r="N26" i="1"/>
  <c r="M26" i="1"/>
  <c r="L26" i="1"/>
  <c r="K26" i="1"/>
  <c r="Q27" i="1"/>
  <c r="P27" i="1"/>
  <c r="O27" i="1"/>
  <c r="N27" i="1"/>
  <c r="M27" i="1"/>
  <c r="L27" i="1"/>
  <c r="K27" i="1"/>
  <c r="Q30" i="1"/>
  <c r="P30" i="1"/>
  <c r="O30" i="1"/>
  <c r="N30" i="1"/>
  <c r="M30" i="1"/>
  <c r="L30" i="1"/>
  <c r="K30" i="1"/>
  <c r="Q21" i="1"/>
  <c r="P21" i="1"/>
  <c r="O21" i="1"/>
  <c r="N21" i="1"/>
  <c r="M21" i="1"/>
  <c r="L21" i="1"/>
  <c r="K21" i="1"/>
  <c r="Q16" i="1"/>
  <c r="P16" i="1"/>
  <c r="O16" i="1"/>
  <c r="N16" i="1"/>
  <c r="M16" i="1"/>
  <c r="L16" i="1"/>
  <c r="K16" i="1"/>
  <c r="Q19" i="1"/>
  <c r="P19" i="1"/>
  <c r="O19" i="1"/>
  <c r="N19" i="1"/>
  <c r="M19" i="1"/>
  <c r="L19" i="1"/>
  <c r="K19" i="1"/>
  <c r="Q38" i="1"/>
  <c r="P38" i="1"/>
  <c r="O38" i="1"/>
  <c r="N38" i="1"/>
  <c r="M38" i="1"/>
  <c r="L38" i="1"/>
  <c r="K38" i="1"/>
  <c r="Q22" i="1"/>
  <c r="P22" i="1"/>
  <c r="O22" i="1"/>
  <c r="N22" i="1"/>
  <c r="M22" i="1"/>
  <c r="L22" i="1"/>
  <c r="K22" i="1"/>
  <c r="Q17" i="1"/>
  <c r="P17" i="1"/>
  <c r="O17" i="1"/>
  <c r="N17" i="1"/>
  <c r="M17" i="1"/>
  <c r="L17" i="1"/>
  <c r="K17" i="1"/>
  <c r="Q6" i="1"/>
  <c r="P6" i="1"/>
  <c r="O6" i="1"/>
  <c r="N6" i="1"/>
  <c r="M6" i="1"/>
  <c r="L6" i="1"/>
  <c r="K6" i="1"/>
  <c r="Q10" i="1"/>
  <c r="P10" i="1"/>
  <c r="O10" i="1"/>
  <c r="N10" i="1"/>
  <c r="M10" i="1"/>
  <c r="L10" i="1"/>
  <c r="K10" i="1"/>
  <c r="Q5" i="1"/>
  <c r="P5" i="1"/>
  <c r="O5" i="1"/>
  <c r="N5" i="1"/>
  <c r="M5" i="1"/>
  <c r="L5" i="1"/>
  <c r="K5" i="1"/>
  <c r="Q7" i="1"/>
  <c r="P7" i="1"/>
  <c r="O7" i="1"/>
  <c r="N7" i="1"/>
  <c r="M7" i="1"/>
  <c r="L7" i="1"/>
  <c r="K7" i="1"/>
  <c r="Q9" i="1"/>
  <c r="P9" i="1"/>
  <c r="O9" i="1"/>
  <c r="N9" i="1"/>
  <c r="M9" i="1"/>
  <c r="L9" i="1"/>
  <c r="K9" i="1"/>
  <c r="R8" i="1" l="1"/>
  <c r="S49" i="1"/>
  <c r="T49" i="1" s="1"/>
  <c r="R48" i="1"/>
  <c r="S48" i="1"/>
  <c r="V48" i="1" s="1"/>
  <c r="R49" i="1"/>
  <c r="R12" i="1"/>
  <c r="S12" i="1"/>
  <c r="S23" i="1"/>
  <c r="V23" i="1" s="1"/>
  <c r="R23" i="1"/>
  <c r="S8" i="1"/>
  <c r="V8" i="1" s="1"/>
  <c r="R20" i="1"/>
  <c r="R24" i="1"/>
  <c r="R14" i="1"/>
  <c r="S20" i="1"/>
  <c r="V20" i="1" s="1"/>
  <c r="S13" i="1"/>
  <c r="V13" i="1" s="1"/>
  <c r="R13" i="1"/>
  <c r="S14" i="1"/>
  <c r="T14" i="1" s="1"/>
  <c r="R29" i="1"/>
  <c r="S29" i="1"/>
  <c r="V29" i="1" s="1"/>
  <c r="R11" i="1"/>
  <c r="S11" i="1"/>
  <c r="V11" i="1" s="1"/>
  <c r="R34" i="1"/>
  <c r="S24" i="1"/>
  <c r="V24" i="1" s="1"/>
  <c r="S34" i="1"/>
  <c r="R18" i="1"/>
  <c r="S18" i="1"/>
  <c r="S28" i="1"/>
  <c r="V28" i="1" s="1"/>
  <c r="R28" i="1"/>
  <c r="R9" i="1"/>
  <c r="R44" i="1"/>
  <c r="R31" i="1"/>
  <c r="R50" i="1"/>
  <c r="R15" i="1"/>
  <c r="R42" i="1"/>
  <c r="R25" i="1"/>
  <c r="R46" i="1"/>
  <c r="R7" i="1"/>
  <c r="R19" i="1"/>
  <c r="R52" i="1"/>
  <c r="R5" i="1"/>
  <c r="R10" i="1"/>
  <c r="R21" i="1"/>
  <c r="R26" i="1"/>
  <c r="R22" i="1"/>
  <c r="R32" i="1"/>
  <c r="R40" i="1"/>
  <c r="R37" i="1"/>
  <c r="R45" i="1"/>
  <c r="R43" i="1"/>
  <c r="R55" i="1"/>
  <c r="R54" i="1"/>
  <c r="R58" i="1"/>
  <c r="R36" i="1"/>
  <c r="R53" i="1"/>
  <c r="R35" i="1"/>
  <c r="R60" i="1"/>
  <c r="R17" i="1"/>
  <c r="W4" i="1"/>
  <c r="S41" i="1"/>
  <c r="T41" i="1" s="1"/>
  <c r="S35" i="1"/>
  <c r="V35" i="1" s="1"/>
  <c r="S27" i="1"/>
  <c r="T27" i="1" s="1"/>
  <c r="U27" i="1" s="1"/>
  <c r="S10" i="1"/>
  <c r="T10" i="1" s="1"/>
  <c r="W10" i="1" s="1"/>
  <c r="X10" i="1" s="1"/>
  <c r="S9" i="1"/>
  <c r="V9" i="1" s="1"/>
  <c r="S22" i="1"/>
  <c r="V22" i="1" s="1"/>
  <c r="S33" i="1"/>
  <c r="T33" i="1" s="1"/>
  <c r="S36" i="1"/>
  <c r="T36" i="1" s="1"/>
  <c r="S44" i="1"/>
  <c r="T44" i="1" s="1"/>
  <c r="S57" i="1"/>
  <c r="V57" i="1" s="1"/>
  <c r="S37" i="1"/>
  <c r="S60" i="1"/>
  <c r="V60" i="1" s="1"/>
  <c r="S16" i="1"/>
  <c r="V16" i="1" s="1"/>
  <c r="S40" i="1"/>
  <c r="V40" i="1" s="1"/>
  <c r="S15" i="1"/>
  <c r="T15" i="1" s="1"/>
  <c r="U15" i="1" s="1"/>
  <c r="S7" i="1"/>
  <c r="T7" i="1" s="1"/>
  <c r="S6" i="1"/>
  <c r="T6" i="1" s="1"/>
  <c r="S19" i="1"/>
  <c r="V19" i="1" s="1"/>
  <c r="S25" i="1"/>
  <c r="V25" i="1" s="1"/>
  <c r="S38" i="1"/>
  <c r="V38" i="1" s="1"/>
  <c r="S63" i="1"/>
  <c r="V63" i="1" s="1"/>
  <c r="S56" i="1"/>
  <c r="V56" i="1" s="1"/>
  <c r="S51" i="1"/>
  <c r="T51" i="1" s="1"/>
  <c r="S52" i="1"/>
  <c r="V52" i="1" s="1"/>
  <c r="S59" i="1"/>
  <c r="V59" i="1" s="1"/>
  <c r="S43" i="1"/>
  <c r="T43" i="1" s="1"/>
  <c r="S50" i="1"/>
  <c r="V50" i="1" s="1"/>
  <c r="S54" i="1"/>
  <c r="S46" i="1"/>
  <c r="V46" i="1" s="1"/>
  <c r="S5" i="1"/>
  <c r="S21" i="1"/>
  <c r="R27" i="1"/>
  <c r="S42" i="1"/>
  <c r="S58" i="1"/>
  <c r="R6" i="1"/>
  <c r="R38" i="1"/>
  <c r="S26" i="1"/>
  <c r="S45" i="1"/>
  <c r="S17" i="1"/>
  <c r="R16" i="1"/>
  <c r="S30" i="1"/>
  <c r="R33" i="1"/>
  <c r="S39" i="1"/>
  <c r="R41" i="1"/>
  <c r="S47" i="1"/>
  <c r="R51" i="1"/>
  <c r="S61" i="1"/>
  <c r="R59" i="1"/>
  <c r="S62" i="1"/>
  <c r="S32" i="1"/>
  <c r="S31" i="1"/>
  <c r="S55" i="1"/>
  <c r="S53" i="1"/>
  <c r="R63" i="1"/>
  <c r="R30" i="1"/>
  <c r="R39" i="1"/>
  <c r="R47" i="1"/>
  <c r="R61" i="1"/>
  <c r="R62" i="1"/>
  <c r="R57" i="1"/>
  <c r="R56" i="1"/>
  <c r="T48" i="1" l="1"/>
  <c r="U48" i="1" s="1"/>
  <c r="V36" i="1"/>
  <c r="T20" i="1"/>
  <c r="U20" i="1" s="1"/>
  <c r="V49" i="1"/>
  <c r="W49" i="1"/>
  <c r="X49" i="1" s="1"/>
  <c r="U49" i="1"/>
  <c r="V12" i="1"/>
  <c r="T12" i="1"/>
  <c r="W48" i="1"/>
  <c r="X48" i="1" s="1"/>
  <c r="Y48" i="1" s="1"/>
  <c r="T23" i="1"/>
  <c r="W23" i="1" s="1"/>
  <c r="X23" i="1" s="1"/>
  <c r="Y23" i="1" s="1"/>
  <c r="V7" i="1"/>
  <c r="T8" i="1"/>
  <c r="W8" i="1" s="1"/>
  <c r="X8" i="1" s="1"/>
  <c r="Y8" i="1" s="1"/>
  <c r="V41" i="1"/>
  <c r="T24" i="1"/>
  <c r="U24" i="1" s="1"/>
  <c r="T13" i="1"/>
  <c r="W13" i="1" s="1"/>
  <c r="X13" i="1" s="1"/>
  <c r="Y13" i="1" s="1"/>
  <c r="V14" i="1"/>
  <c r="W14" i="1"/>
  <c r="X14" i="1" s="1"/>
  <c r="U14" i="1"/>
  <c r="T29" i="1"/>
  <c r="W29" i="1" s="1"/>
  <c r="X29" i="1" s="1"/>
  <c r="Y29" i="1" s="1"/>
  <c r="T11" i="1"/>
  <c r="W11" i="1" s="1"/>
  <c r="X11" i="1" s="1"/>
  <c r="Y11" i="1" s="1"/>
  <c r="V34" i="1"/>
  <c r="T34" i="1"/>
  <c r="W20" i="1"/>
  <c r="X20" i="1" s="1"/>
  <c r="Y20" i="1" s="1"/>
  <c r="V18" i="1"/>
  <c r="T18" i="1"/>
  <c r="T28" i="1"/>
  <c r="W28" i="1" s="1"/>
  <c r="X28" i="1" s="1"/>
  <c r="Y28" i="1" s="1"/>
  <c r="T35" i="1"/>
  <c r="W35" i="1" s="1"/>
  <c r="X35" i="1" s="1"/>
  <c r="Y35" i="1" s="1"/>
  <c r="V44" i="1"/>
  <c r="W27" i="1"/>
  <c r="X27" i="1" s="1"/>
  <c r="T57" i="1"/>
  <c r="U57" i="1" s="1"/>
  <c r="V10" i="1"/>
  <c r="Y10" i="1" s="1"/>
  <c r="T38" i="1"/>
  <c r="W38" i="1" s="1"/>
  <c r="X38" i="1" s="1"/>
  <c r="Y38" i="1" s="1"/>
  <c r="U10" i="1"/>
  <c r="T60" i="1"/>
  <c r="W60" i="1" s="1"/>
  <c r="X60" i="1" s="1"/>
  <c r="Y60" i="1" s="1"/>
  <c r="V27" i="1"/>
  <c r="V33" i="1"/>
  <c r="V51" i="1"/>
  <c r="T63" i="1"/>
  <c r="W63" i="1" s="1"/>
  <c r="X63" i="1" s="1"/>
  <c r="Y63" i="1" s="1"/>
  <c r="T9" i="1"/>
  <c r="W9" i="1" s="1"/>
  <c r="X9" i="1" s="1"/>
  <c r="Y9" i="1" s="1"/>
  <c r="T16" i="1"/>
  <c r="W16" i="1" s="1"/>
  <c r="X16" i="1" s="1"/>
  <c r="Y16" i="1" s="1"/>
  <c r="T22" i="1"/>
  <c r="W22" i="1" s="1"/>
  <c r="X22" i="1" s="1"/>
  <c r="Y22" i="1" s="1"/>
  <c r="V15" i="1"/>
  <c r="V43" i="1"/>
  <c r="T25" i="1"/>
  <c r="W25" i="1" s="1"/>
  <c r="X25" i="1" s="1"/>
  <c r="Y25" i="1" s="1"/>
  <c r="T56" i="1"/>
  <c r="U56" i="1" s="1"/>
  <c r="V6" i="1"/>
  <c r="T40" i="1"/>
  <c r="U40" i="1" s="1"/>
  <c r="W15" i="1"/>
  <c r="X15" i="1" s="1"/>
  <c r="T52" i="1"/>
  <c r="W52" i="1" s="1"/>
  <c r="X52" i="1" s="1"/>
  <c r="Y52" i="1" s="1"/>
  <c r="T19" i="1"/>
  <c r="U19" i="1" s="1"/>
  <c r="T59" i="1"/>
  <c r="U59" i="1" s="1"/>
  <c r="T37" i="1"/>
  <c r="V37" i="1"/>
  <c r="T54" i="1"/>
  <c r="V54" i="1"/>
  <c r="T46" i="1"/>
  <c r="W46" i="1" s="1"/>
  <c r="X46" i="1" s="1"/>
  <c r="Y46" i="1" s="1"/>
  <c r="T50" i="1"/>
  <c r="U50" i="1" s="1"/>
  <c r="W33" i="1"/>
  <c r="X33" i="1" s="1"/>
  <c r="U33" i="1"/>
  <c r="W7" i="1"/>
  <c r="X7" i="1" s="1"/>
  <c r="Y7" i="1" s="1"/>
  <c r="U7" i="1"/>
  <c r="T61" i="1"/>
  <c r="V61" i="1"/>
  <c r="V17" i="1"/>
  <c r="T17" i="1"/>
  <c r="V5" i="1"/>
  <c r="T5" i="1"/>
  <c r="W43" i="1"/>
  <c r="X43" i="1" s="1"/>
  <c r="U43" i="1"/>
  <c r="W51" i="1"/>
  <c r="X51" i="1" s="1"/>
  <c r="U51" i="1"/>
  <c r="V45" i="1"/>
  <c r="T45" i="1"/>
  <c r="V26" i="1"/>
  <c r="T26" i="1"/>
  <c r="V55" i="1"/>
  <c r="T55" i="1"/>
  <c r="W44" i="1"/>
  <c r="X44" i="1" s="1"/>
  <c r="U44" i="1"/>
  <c r="V31" i="1"/>
  <c r="T31" i="1"/>
  <c r="T39" i="1"/>
  <c r="V39" i="1"/>
  <c r="V53" i="1"/>
  <c r="T53" i="1"/>
  <c r="W41" i="1"/>
  <c r="X41" i="1" s="1"/>
  <c r="U41" i="1"/>
  <c r="T32" i="1"/>
  <c r="V32" i="1"/>
  <c r="V58" i="1"/>
  <c r="T58" i="1"/>
  <c r="V21" i="1"/>
  <c r="T21" i="1"/>
  <c r="W6" i="1"/>
  <c r="X6" i="1" s="1"/>
  <c r="U6" i="1"/>
  <c r="W36" i="1"/>
  <c r="X36" i="1" s="1"/>
  <c r="Y36" i="1" s="1"/>
  <c r="U36" i="1"/>
  <c r="T47" i="1"/>
  <c r="V47" i="1"/>
  <c r="T62" i="1"/>
  <c r="V62" i="1"/>
  <c r="T30" i="1"/>
  <c r="V30" i="1"/>
  <c r="V42" i="1"/>
  <c r="T42" i="1"/>
  <c r="Y49" i="1" l="1"/>
  <c r="W24" i="1"/>
  <c r="X24" i="1" s="1"/>
  <c r="Y24" i="1" s="1"/>
  <c r="U23" i="1"/>
  <c r="Y44" i="1"/>
  <c r="U35" i="1"/>
  <c r="Y41" i="1"/>
  <c r="U8" i="1"/>
  <c r="Y14" i="1"/>
  <c r="U16" i="1"/>
  <c r="Y33" i="1"/>
  <c r="W12" i="1"/>
  <c r="X12" i="1" s="1"/>
  <c r="Y12" i="1" s="1"/>
  <c r="U12" i="1"/>
  <c r="U38" i="1"/>
  <c r="W57" i="1"/>
  <c r="X57" i="1" s="1"/>
  <c r="Y57" i="1" s="1"/>
  <c r="U13" i="1"/>
  <c r="U28" i="1"/>
  <c r="U11" i="1"/>
  <c r="U29" i="1"/>
  <c r="W34" i="1"/>
  <c r="X34" i="1" s="1"/>
  <c r="Y34" i="1" s="1"/>
  <c r="U34" i="1"/>
  <c r="U18" i="1"/>
  <c r="W18" i="1"/>
  <c r="X18" i="1" s="1"/>
  <c r="Y18" i="1" s="1"/>
  <c r="Y27" i="1"/>
  <c r="U60" i="1"/>
  <c r="W56" i="1"/>
  <c r="X56" i="1" s="1"/>
  <c r="Y56" i="1" s="1"/>
  <c r="W40" i="1"/>
  <c r="X40" i="1" s="1"/>
  <c r="Y40" i="1" s="1"/>
  <c r="Y51" i="1"/>
  <c r="U63" i="1"/>
  <c r="U22" i="1"/>
  <c r="U9" i="1"/>
  <c r="Y43" i="1"/>
  <c r="Y15" i="1"/>
  <c r="U25" i="1"/>
  <c r="W59" i="1"/>
  <c r="X59" i="1" s="1"/>
  <c r="Y59" i="1" s="1"/>
  <c r="Y6" i="1"/>
  <c r="W19" i="1"/>
  <c r="X19" i="1" s="1"/>
  <c r="Y19" i="1" s="1"/>
  <c r="W50" i="1"/>
  <c r="X50" i="1" s="1"/>
  <c r="Y50" i="1" s="1"/>
  <c r="U52" i="1"/>
  <c r="U46" i="1"/>
  <c r="U37" i="1"/>
  <c r="W37" i="1"/>
  <c r="X37" i="1" s="1"/>
  <c r="Y37" i="1" s="1"/>
  <c r="U54" i="1"/>
  <c r="W54" i="1"/>
  <c r="X54" i="1" s="1"/>
  <c r="Y54" i="1" s="1"/>
  <c r="W62" i="1"/>
  <c r="X62" i="1" s="1"/>
  <c r="Y62" i="1" s="1"/>
  <c r="U62" i="1"/>
  <c r="W39" i="1"/>
  <c r="X39" i="1" s="1"/>
  <c r="Y39" i="1" s="1"/>
  <c r="U39" i="1"/>
  <c r="W5" i="1"/>
  <c r="X5" i="1" s="1"/>
  <c r="Y5" i="1" s="1"/>
  <c r="U5" i="1"/>
  <c r="W21" i="1"/>
  <c r="X21" i="1" s="1"/>
  <c r="Y21" i="1" s="1"/>
  <c r="U21" i="1"/>
  <c r="W61" i="1"/>
  <c r="X61" i="1" s="1"/>
  <c r="Y61" i="1" s="1"/>
  <c r="U61" i="1"/>
  <c r="U58" i="1"/>
  <c r="W58" i="1"/>
  <c r="X58" i="1" s="1"/>
  <c r="Y58" i="1" s="1"/>
  <c r="W31" i="1"/>
  <c r="X31" i="1" s="1"/>
  <c r="Y31" i="1" s="1"/>
  <c r="U31" i="1"/>
  <c r="W55" i="1"/>
  <c r="X55" i="1" s="1"/>
  <c r="Y55" i="1" s="1"/>
  <c r="U55" i="1"/>
  <c r="U26" i="1"/>
  <c r="W26" i="1"/>
  <c r="X26" i="1" s="1"/>
  <c r="Y26" i="1" s="1"/>
  <c r="W32" i="1"/>
  <c r="X32" i="1" s="1"/>
  <c r="Y32" i="1" s="1"/>
  <c r="U32" i="1"/>
  <c r="W17" i="1"/>
  <c r="X17" i="1" s="1"/>
  <c r="Y17" i="1" s="1"/>
  <c r="U17" i="1"/>
  <c r="U42" i="1"/>
  <c r="W42" i="1"/>
  <c r="X42" i="1" s="1"/>
  <c r="Y42" i="1" s="1"/>
  <c r="W53" i="1"/>
  <c r="X53" i="1" s="1"/>
  <c r="Y53" i="1" s="1"/>
  <c r="U53" i="1"/>
  <c r="W30" i="1"/>
  <c r="X30" i="1" s="1"/>
  <c r="Y30" i="1" s="1"/>
  <c r="U30" i="1"/>
  <c r="W47" i="1"/>
  <c r="X47" i="1" s="1"/>
  <c r="Y47" i="1" s="1"/>
  <c r="U47" i="1"/>
  <c r="U45" i="1"/>
  <c r="W45" i="1"/>
  <c r="X45" i="1" s="1"/>
  <c r="Y45" i="1" s="1"/>
</calcChain>
</file>

<file path=xl/sharedStrings.xml><?xml version="1.0" encoding="utf-8"?>
<sst xmlns="http://schemas.openxmlformats.org/spreadsheetml/2006/main" count="1831" uniqueCount="96">
  <si>
    <t>Date</t>
  </si>
  <si>
    <t>Distance</t>
  </si>
  <si>
    <t>Accueil</t>
  </si>
  <si>
    <t>Culture</t>
  </si>
  <si>
    <t>Nature</t>
  </si>
  <si>
    <t>Nourriture</t>
  </si>
  <si>
    <t>Pression</t>
  </si>
  <si>
    <t>Coût</t>
  </si>
  <si>
    <t>D</t>
  </si>
  <si>
    <t>A</t>
  </si>
  <si>
    <t>Cu</t>
  </si>
  <si>
    <t>Na</t>
  </si>
  <si>
    <t>No</t>
  </si>
  <si>
    <t>Pr</t>
  </si>
  <si>
    <t>Co</t>
  </si>
  <si>
    <t>Moy</t>
  </si>
  <si>
    <t>Note / 20</t>
  </si>
  <si>
    <t>Note G.</t>
  </si>
  <si>
    <t>Grèce</t>
  </si>
  <si>
    <t>B</t>
  </si>
  <si>
    <t>B+</t>
  </si>
  <si>
    <t>Total</t>
  </si>
  <si>
    <t>Jordanie</t>
  </si>
  <si>
    <t>C+</t>
  </si>
  <si>
    <t>C</t>
  </si>
  <si>
    <t xml:space="preserve">Pérou </t>
  </si>
  <si>
    <t>Vietnam &amp; Cambodge</t>
  </si>
  <si>
    <t>Corr</t>
  </si>
  <si>
    <t>Yucatan</t>
  </si>
  <si>
    <t>A+</t>
  </si>
  <si>
    <t>Sénégal</t>
  </si>
  <si>
    <t>Louisiane</t>
  </si>
  <si>
    <t>Afrique Australe</t>
  </si>
  <si>
    <t>C-</t>
  </si>
  <si>
    <t>Madagascar</t>
  </si>
  <si>
    <t>Croatie</t>
  </si>
  <si>
    <t>Lisbonne</t>
  </si>
  <si>
    <t>D+</t>
  </si>
  <si>
    <t>E</t>
  </si>
  <si>
    <t>Irlande</t>
  </si>
  <si>
    <t>Namibie</t>
  </si>
  <si>
    <t>Andalousie</t>
  </si>
  <si>
    <t>Ecosse</t>
  </si>
  <si>
    <t xml:space="preserve">Philippines </t>
  </si>
  <si>
    <t>Bali</t>
  </si>
  <si>
    <t>B-</t>
  </si>
  <si>
    <t>Patagonie</t>
  </si>
  <si>
    <t>Egypte - Mer Rouge nord</t>
  </si>
  <si>
    <t>E+</t>
  </si>
  <si>
    <t>Tanzanie</t>
  </si>
  <si>
    <t>Italie - Toscane</t>
  </si>
  <si>
    <t>Chili - Nord</t>
  </si>
  <si>
    <t>Québec</t>
  </si>
  <si>
    <t>Afrique du Sud</t>
  </si>
  <si>
    <t>Porcupine</t>
  </si>
  <si>
    <t>Kenya</t>
  </si>
  <si>
    <t>Japon</t>
  </si>
  <si>
    <t>A-</t>
  </si>
  <si>
    <t>Chili - Bolivie</t>
  </si>
  <si>
    <t>Islande</t>
  </si>
  <si>
    <t>Yukon</t>
  </si>
  <si>
    <t>Chine</t>
  </si>
  <si>
    <t>Rocheuses Canadiennes</t>
  </si>
  <si>
    <t>Rome</t>
  </si>
  <si>
    <t>Russie</t>
  </si>
  <si>
    <t>USA - Grand Canyon</t>
  </si>
  <si>
    <t>USA - Yellowstone</t>
  </si>
  <si>
    <t>Egypte - Mer Rouge sud</t>
  </si>
  <si>
    <t>Maldives</t>
  </si>
  <si>
    <t>Canaries - Ténériffe</t>
  </si>
  <si>
    <t>7</t>
  </si>
  <si>
    <t>15</t>
  </si>
  <si>
    <t>20</t>
  </si>
  <si>
    <t>30</t>
  </si>
  <si>
    <t>10</t>
  </si>
  <si>
    <t>8</t>
  </si>
  <si>
    <t>Coefficients (%) :</t>
  </si>
  <si>
    <t>Intitulé du voyage</t>
  </si>
  <si>
    <t>Guadeloupe - 3 Rivières</t>
  </si>
  <si>
    <t>Guadeloupe - Bouillante</t>
  </si>
  <si>
    <t>D-</t>
  </si>
  <si>
    <t>Les Saintes</t>
  </si>
  <si>
    <t>Martinique - Carbet</t>
  </si>
  <si>
    <t>Guadeloupe express</t>
  </si>
  <si>
    <t>Île de la Réunion - Cilaos</t>
  </si>
  <si>
    <t>Île de la Réunion - St Leu</t>
  </si>
  <si>
    <t>Guadeloupe &amp; Saintes</t>
  </si>
  <si>
    <t>Guadeloupe &amp; M.-Galante</t>
  </si>
  <si>
    <t>Mayotte &amp; Réunion</t>
  </si>
  <si>
    <t>Île de la Réunion - Salazie</t>
  </si>
  <si>
    <t>Amsterdam</t>
  </si>
  <si>
    <t>Martinique - St Pierre &amp; A.</t>
  </si>
  <si>
    <t>Bonaire 3</t>
  </si>
  <si>
    <t>Bonaire 1</t>
  </si>
  <si>
    <t>Bonaire 2</t>
  </si>
  <si>
    <t>Nouvelle-Calédonie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</si>
</sst>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&quot;-&quot;yyyy"/>
    <numFmt numFmtId="165" formatCode="0.0"/>
  </numFmts>
  <fonts count="7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6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ck">
        <color indexed="8"/>
      </left>
      <right style="thin">
        <color indexed="9"/>
      </right>
      <top/>
      <bottom style="thin">
        <color indexed="9"/>
      </bottom>
      <diagonal/>
    </border>
    <border>
      <left style="thick">
        <color indexed="8"/>
      </left>
      <right style="thin">
        <color indexed="9"/>
      </right>
      <top/>
      <bottom/>
      <diagonal/>
    </border>
    <border>
      <left style="thick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95">
    <xf numFmtId="0" fontId="0" fillId="0" borderId="0" xfId="0" applyFont="1" applyAlignment="1"/>
    <xf numFmtId="0" fontId="0" fillId="0" borderId="0" xfId="0" applyNumberFormat="1" applyFont="1" applyAlignment="1"/>
    <xf numFmtId="0" fontId="0" fillId="4" borderId="11" xfId="0" applyNumberFormat="1" applyFont="1" applyFill="1" applyBorder="1" applyAlignment="1"/>
    <xf numFmtId="165" fontId="0" fillId="4" borderId="12" xfId="0" applyNumberFormat="1" applyFont="1" applyFill="1" applyBorder="1" applyAlignment="1"/>
    <xf numFmtId="49" fontId="0" fillId="0" borderId="8" xfId="0" applyNumberFormat="1" applyFont="1" applyBorder="1" applyAlignment="1">
      <alignment horizontal="right"/>
    </xf>
    <xf numFmtId="0" fontId="0" fillId="0" borderId="8" xfId="0" applyFont="1" applyBorder="1" applyAlignment="1"/>
    <xf numFmtId="165" fontId="0" fillId="4" borderId="13" xfId="0" applyNumberFormat="1" applyFont="1" applyFill="1" applyBorder="1" applyAlignment="1"/>
    <xf numFmtId="0" fontId="0" fillId="0" borderId="7" xfId="0" applyFont="1" applyBorder="1" applyAlignment="1"/>
    <xf numFmtId="0" fontId="0" fillId="4" borderId="15" xfId="0" applyNumberFormat="1" applyFont="1" applyFill="1" applyBorder="1" applyAlignment="1"/>
    <xf numFmtId="165" fontId="0" fillId="4" borderId="16" xfId="0" applyNumberFormat="1" applyFont="1" applyFill="1" applyBorder="1" applyAlignment="1"/>
    <xf numFmtId="0" fontId="0" fillId="4" borderId="5" xfId="0" applyNumberFormat="1" applyFont="1" applyFill="1" applyBorder="1" applyAlignment="1"/>
    <xf numFmtId="165" fontId="0" fillId="4" borderId="6" xfId="0" applyNumberFormat="1" applyFont="1" applyFill="1" applyBorder="1" applyAlignment="1"/>
    <xf numFmtId="0" fontId="0" fillId="0" borderId="7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4" borderId="14" xfId="0" applyNumberFormat="1" applyFont="1" applyFill="1" applyBorder="1" applyAlignment="1"/>
    <xf numFmtId="0" fontId="0" fillId="4" borderId="13" xfId="0" applyNumberFormat="1" applyFont="1" applyFill="1" applyBorder="1" applyAlignment="1"/>
    <xf numFmtId="0" fontId="0" fillId="0" borderId="21" xfId="0" applyFont="1" applyBorder="1" applyAlignment="1"/>
    <xf numFmtId="0" fontId="2" fillId="6" borderId="0" xfId="0" applyNumberFormat="1" applyFont="1" applyFill="1" applyBorder="1" applyAlignment="1"/>
    <xf numFmtId="49" fontId="2" fillId="6" borderId="0" xfId="0" applyNumberFormat="1" applyFont="1" applyFill="1" applyBorder="1" applyAlignment="1">
      <alignment horizontal="right"/>
    </xf>
    <xf numFmtId="49" fontId="2" fillId="6" borderId="22" xfId="0" applyNumberFormat="1" applyFont="1" applyFill="1" applyBorder="1" applyAlignment="1">
      <alignment horizontal="right"/>
    </xf>
    <xf numFmtId="49" fontId="2" fillId="6" borderId="21" xfId="0" applyNumberFormat="1" applyFont="1" applyFill="1" applyBorder="1" applyAlignment="1">
      <alignment horizontal="right"/>
    </xf>
    <xf numFmtId="49" fontId="2" fillId="6" borderId="28" xfId="0" applyNumberFormat="1" applyFont="1" applyFill="1" applyBorder="1" applyAlignment="1">
      <alignment horizontal="right"/>
    </xf>
    <xf numFmtId="0" fontId="0" fillId="0" borderId="29" xfId="0" applyFont="1" applyBorder="1" applyAlignment="1"/>
    <xf numFmtId="49" fontId="2" fillId="0" borderId="21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64" fontId="0" fillId="4" borderId="10" xfId="0" applyNumberFormat="1" applyFont="1" applyFill="1" applyBorder="1" applyAlignment="1">
      <alignment horizontal="center"/>
    </xf>
    <xf numFmtId="164" fontId="0" fillId="4" borderId="13" xfId="0" applyNumberFormat="1" applyFont="1" applyFill="1" applyBorder="1" applyAlignment="1">
      <alignment horizontal="center"/>
    </xf>
    <xf numFmtId="164" fontId="0" fillId="4" borderId="17" xfId="0" applyNumberFormat="1" applyFont="1" applyFill="1" applyBorder="1" applyAlignment="1">
      <alignment horizontal="center"/>
    </xf>
    <xf numFmtId="165" fontId="0" fillId="4" borderId="10" xfId="0" applyNumberFormat="1" applyFont="1" applyFill="1" applyBorder="1" applyAlignment="1">
      <alignment horizontal="center"/>
    </xf>
    <xf numFmtId="0" fontId="0" fillId="3" borderId="7" xfId="0" applyNumberFormat="1" applyFont="1" applyFill="1" applyBorder="1" applyAlignment="1">
      <alignment horizontal="center"/>
    </xf>
    <xf numFmtId="165" fontId="0" fillId="3" borderId="8" xfId="0" applyNumberFormat="1" applyFont="1" applyFill="1" applyBorder="1" applyAlignment="1">
      <alignment horizontal="center"/>
    </xf>
    <xf numFmtId="49" fontId="0" fillId="3" borderId="8" xfId="0" applyNumberFormat="1" applyFont="1" applyFill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49" fontId="0" fillId="5" borderId="10" xfId="0" applyNumberFormat="1" applyFont="1" applyFill="1" applyBorder="1" applyAlignment="1">
      <alignment horizontal="center"/>
    </xf>
    <xf numFmtId="165" fontId="0" fillId="4" borderId="13" xfId="0" applyNumberFormat="1" applyFont="1" applyFill="1" applyBorder="1" applyAlignment="1">
      <alignment horizontal="center"/>
    </xf>
    <xf numFmtId="49" fontId="0" fillId="5" borderId="13" xfId="0" applyNumberFormat="1" applyFont="1" applyFill="1" applyBorder="1" applyAlignment="1">
      <alignment horizontal="center"/>
    </xf>
    <xf numFmtId="165" fontId="0" fillId="4" borderId="17" xfId="0" applyNumberFormat="1" applyFont="1" applyFill="1" applyBorder="1" applyAlignment="1">
      <alignment horizontal="center"/>
    </xf>
    <xf numFmtId="49" fontId="0" fillId="5" borderId="17" xfId="0" applyNumberFormat="1" applyFont="1" applyFill="1" applyBorder="1" applyAlignment="1">
      <alignment horizontal="center"/>
    </xf>
    <xf numFmtId="49" fontId="2" fillId="4" borderId="10" xfId="0" applyNumberFormat="1" applyFont="1" applyFill="1" applyBorder="1" applyAlignment="1"/>
    <xf numFmtId="49" fontId="2" fillId="4" borderId="13" xfId="0" applyNumberFormat="1" applyFont="1" applyFill="1" applyBorder="1" applyAlignment="1"/>
    <xf numFmtId="49" fontId="2" fillId="4" borderId="17" xfId="0" applyNumberFormat="1" applyFont="1" applyFill="1" applyBorder="1" applyAlignment="1"/>
    <xf numFmtId="49" fontId="0" fillId="4" borderId="14" xfId="0" applyNumberFormat="1" applyFont="1" applyFill="1" applyBorder="1" applyAlignment="1">
      <alignment horizontal="center"/>
    </xf>
    <xf numFmtId="49" fontId="0" fillId="4" borderId="11" xfId="0" applyNumberFormat="1" applyFont="1" applyFill="1" applyBorder="1" applyAlignment="1">
      <alignment horizontal="center"/>
    </xf>
    <xf numFmtId="49" fontId="0" fillId="4" borderId="12" xfId="0" applyNumberFormat="1" applyFont="1" applyFill="1" applyBorder="1" applyAlignment="1">
      <alignment horizontal="center"/>
    </xf>
    <xf numFmtId="49" fontId="0" fillId="4" borderId="18" xfId="0" applyNumberFormat="1" applyFont="1" applyFill="1" applyBorder="1" applyAlignment="1">
      <alignment horizontal="center"/>
    </xf>
    <xf numFmtId="49" fontId="1" fillId="4" borderId="11" xfId="0" applyNumberFormat="1" applyFont="1" applyFill="1" applyBorder="1" applyAlignment="1">
      <alignment horizontal="center"/>
    </xf>
    <xf numFmtId="49" fontId="1" fillId="4" borderId="12" xfId="0" applyNumberFormat="1" applyFont="1" applyFill="1" applyBorder="1" applyAlignment="1">
      <alignment horizontal="center"/>
    </xf>
    <xf numFmtId="0" fontId="2" fillId="6" borderId="23" xfId="0" applyNumberFormat="1" applyFont="1" applyFill="1" applyBorder="1" applyAlignment="1"/>
    <xf numFmtId="0" fontId="2" fillId="6" borderId="30" xfId="0" applyNumberFormat="1" applyFont="1" applyFill="1" applyBorder="1" applyAlignment="1"/>
    <xf numFmtId="0" fontId="2" fillId="6" borderId="31" xfId="0" applyNumberFormat="1" applyFont="1" applyFill="1" applyBorder="1" applyAlignment="1"/>
    <xf numFmtId="0" fontId="0" fillId="0" borderId="32" xfId="0" applyNumberFormat="1" applyFont="1" applyBorder="1" applyAlignment="1"/>
    <xf numFmtId="0" fontId="2" fillId="0" borderId="30" xfId="0" applyNumberFormat="1" applyFont="1" applyBorder="1" applyAlignment="1"/>
    <xf numFmtId="0" fontId="0" fillId="3" borderId="33" xfId="0" applyNumberFormat="1" applyFont="1" applyFill="1" applyBorder="1" applyAlignment="1">
      <alignment horizontal="center"/>
    </xf>
    <xf numFmtId="165" fontId="0" fillId="3" borderId="34" xfId="0" applyNumberFormat="1" applyFont="1" applyFill="1" applyBorder="1" applyAlignment="1">
      <alignment horizontal="center"/>
    </xf>
    <xf numFmtId="49" fontId="0" fillId="3" borderId="34" xfId="0" applyNumberFormat="1" applyFont="1" applyFill="1" applyBorder="1" applyAlignment="1">
      <alignment horizontal="center"/>
    </xf>
    <xf numFmtId="0" fontId="0" fillId="0" borderId="34" xfId="0" applyNumberFormat="1" applyFont="1" applyBorder="1" applyAlignment="1">
      <alignment horizontal="center"/>
    </xf>
    <xf numFmtId="49" fontId="0" fillId="0" borderId="35" xfId="0" applyNumberFormat="1" applyFont="1" applyBorder="1" applyAlignment="1">
      <alignment horizontal="center"/>
    </xf>
    <xf numFmtId="0" fontId="0" fillId="3" borderId="36" xfId="0" applyNumberFormat="1" applyFont="1" applyFill="1" applyBorder="1" applyAlignment="1">
      <alignment horizontal="center"/>
    </xf>
    <xf numFmtId="165" fontId="0" fillId="3" borderId="37" xfId="0" applyNumberFormat="1" applyFont="1" applyFill="1" applyBorder="1" applyAlignment="1">
      <alignment horizontal="center"/>
    </xf>
    <xf numFmtId="49" fontId="0" fillId="3" borderId="37" xfId="0" applyNumberFormat="1" applyFont="1" applyFill="1" applyBorder="1" applyAlignment="1">
      <alignment horizontal="center"/>
    </xf>
    <xf numFmtId="0" fontId="0" fillId="0" borderId="37" xfId="0" applyNumberFormat="1" applyFont="1" applyBorder="1" applyAlignment="1">
      <alignment horizontal="center"/>
    </xf>
    <xf numFmtId="49" fontId="0" fillId="0" borderId="38" xfId="0" applyNumberFormat="1" applyFont="1" applyBorder="1" applyAlignment="1">
      <alignment horizontal="center"/>
    </xf>
    <xf numFmtId="0" fontId="0" fillId="3" borderId="39" xfId="0" applyNumberFormat="1" applyFont="1" applyFill="1" applyBorder="1" applyAlignment="1">
      <alignment horizontal="center"/>
    </xf>
    <xf numFmtId="165" fontId="0" fillId="3" borderId="40" xfId="0" applyNumberFormat="1" applyFont="1" applyFill="1" applyBorder="1" applyAlignment="1">
      <alignment horizontal="center"/>
    </xf>
    <xf numFmtId="49" fontId="0" fillId="3" borderId="40" xfId="0" applyNumberFormat="1" applyFont="1" applyFill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49" fontId="0" fillId="0" borderId="41" xfId="0" applyNumberFormat="1" applyFont="1" applyBorder="1" applyAlignment="1">
      <alignment horizontal="center"/>
    </xf>
    <xf numFmtId="0" fontId="0" fillId="0" borderId="0" xfId="0" applyFont="1" applyFill="1" applyAlignment="1"/>
    <xf numFmtId="49" fontId="1" fillId="4" borderId="15" xfId="0" applyNumberFormat="1" applyFont="1" applyFill="1" applyBorder="1" applyAlignment="1">
      <alignment horizontal="center"/>
    </xf>
    <xf numFmtId="49" fontId="1" fillId="4" borderId="16" xfId="0" applyNumberFormat="1" applyFont="1" applyFill="1" applyBorder="1" applyAlignment="1">
      <alignment horizontal="center"/>
    </xf>
    <xf numFmtId="49" fontId="4" fillId="8" borderId="19" xfId="0" applyNumberFormat="1" applyFont="1" applyFill="1" applyBorder="1" applyAlignment="1">
      <alignment horizontal="center" vertical="center"/>
    </xf>
    <xf numFmtId="1" fontId="4" fillId="7" borderId="2" xfId="0" applyNumberFormat="1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8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6" borderId="24" xfId="0" applyNumberFormat="1" applyFont="1" applyFill="1" applyBorder="1" applyAlignment="1"/>
    <xf numFmtId="0" fontId="3" fillId="6" borderId="25" xfId="0" applyNumberFormat="1" applyFont="1" applyFill="1" applyBorder="1" applyAlignment="1"/>
    <xf numFmtId="0" fontId="3" fillId="6" borderId="26" xfId="0" applyNumberFormat="1" applyFont="1" applyFill="1" applyBorder="1" applyAlignment="1"/>
    <xf numFmtId="0" fontId="3" fillId="6" borderId="0" xfId="0" applyNumberFormat="1" applyFont="1" applyFill="1" applyBorder="1" applyAlignment="1"/>
    <xf numFmtId="0" fontId="5" fillId="0" borderId="27" xfId="0" applyNumberFormat="1" applyFont="1" applyBorder="1" applyAlignment="1"/>
    <xf numFmtId="0" fontId="3" fillId="0" borderId="25" xfId="0" applyNumberFormat="1" applyFont="1" applyBorder="1" applyAlignment="1"/>
    <xf numFmtId="0" fontId="5" fillId="0" borderId="0" xfId="0" applyNumberFormat="1" applyFont="1" applyAlignment="1"/>
    <xf numFmtId="9" fontId="6" fillId="8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2CDDC"/>
      <rgbColor rgb="FFFFFFFF"/>
      <rgbColor rgb="FFFBD4B4"/>
      <rgbColor rgb="FFFABF8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63"/>
  <sheetViews>
    <sheetView showGridLines="0" tabSelected="1" zoomScale="78" zoomScaleNormal="78" workbookViewId="0">
      <selection activeCell="AK4" sqref="AK4"/>
    </sheetView>
  </sheetViews>
  <sheetFormatPr baseColWidth="10" defaultColWidth="10.85546875" defaultRowHeight="15" customHeight="1" x14ac:dyDescent="0.25"/>
  <cols>
    <col min="1" max="1" width="2.85546875" customWidth="1"/>
    <col min="2" max="2" width="24.85546875" style="1" customWidth="1"/>
    <col min="3" max="3" width="11.28515625" style="25" customWidth="1"/>
    <col min="4" max="10" width="10.42578125" style="25" customWidth="1"/>
    <col min="11" max="18" width="10.85546875" style="1" hidden="1" customWidth="1"/>
    <col min="19" max="19" width="10.42578125" style="25" customWidth="1"/>
    <col min="20" max="24" width="10.85546875" style="25" hidden="1" customWidth="1"/>
    <col min="25" max="25" width="10.42578125" style="25" customWidth="1"/>
    <col min="26" max="32" width="6.42578125" style="1" hidden="1" customWidth="1"/>
    <col min="33" max="33" width="10.85546875" style="1" hidden="1" customWidth="1"/>
    <col min="34" max="34" width="5.42578125" style="1" hidden="1" customWidth="1"/>
    <col min="35" max="257" width="10.85546875" style="1" customWidth="1"/>
  </cols>
  <sheetData>
    <row r="1" spans="1:257" ht="15" customHeight="1" thickTop="1" thickBot="1" x14ac:dyDescent="0.3">
      <c r="D1" s="77" t="s">
        <v>1</v>
      </c>
      <c r="E1" s="78" t="s">
        <v>2</v>
      </c>
      <c r="F1" s="78" t="s">
        <v>3</v>
      </c>
      <c r="G1" s="78" t="s">
        <v>4</v>
      </c>
      <c r="H1" s="78" t="s">
        <v>5</v>
      </c>
      <c r="I1" s="78" t="s">
        <v>6</v>
      </c>
      <c r="J1" s="80" t="s">
        <v>7</v>
      </c>
    </row>
    <row r="2" spans="1:257" ht="25.5" customHeight="1" thickTop="1" thickBot="1" x14ac:dyDescent="0.3">
      <c r="B2" s="71" t="s">
        <v>76</v>
      </c>
      <c r="C2" s="94">
        <f>(J2+I2+H2+G2+F2+E2+D2)/100</f>
        <v>1</v>
      </c>
      <c r="D2" s="72" t="s">
        <v>70</v>
      </c>
      <c r="E2" s="73" t="s">
        <v>71</v>
      </c>
      <c r="F2" s="73" t="s">
        <v>72</v>
      </c>
      <c r="G2" s="73" t="s">
        <v>73</v>
      </c>
      <c r="H2" s="73" t="s">
        <v>74</v>
      </c>
      <c r="I2" s="73" t="s">
        <v>74</v>
      </c>
      <c r="J2" s="74" t="s">
        <v>75</v>
      </c>
    </row>
    <row r="3" spans="1:257" ht="15" customHeight="1" thickTop="1" thickBot="1" x14ac:dyDescent="0.3"/>
    <row r="4" spans="1:257" s="75" customFormat="1" ht="16.5" customHeight="1" thickTop="1" thickBot="1" x14ac:dyDescent="0.3">
      <c r="B4" s="76" t="s">
        <v>77</v>
      </c>
      <c r="C4" s="76" t="s">
        <v>0</v>
      </c>
      <c r="D4" s="77" t="s">
        <v>1</v>
      </c>
      <c r="E4" s="78" t="s">
        <v>2</v>
      </c>
      <c r="F4" s="78" t="s">
        <v>3</v>
      </c>
      <c r="G4" s="78" t="s">
        <v>4</v>
      </c>
      <c r="H4" s="78" t="s">
        <v>5</v>
      </c>
      <c r="I4" s="79" t="s">
        <v>6</v>
      </c>
      <c r="J4" s="80" t="s">
        <v>7</v>
      </c>
      <c r="K4" s="81" t="s">
        <v>8</v>
      </c>
      <c r="L4" s="81" t="s">
        <v>9</v>
      </c>
      <c r="M4" s="81" t="s">
        <v>10</v>
      </c>
      <c r="N4" s="81" t="s">
        <v>11</v>
      </c>
      <c r="O4" s="81" t="s">
        <v>12</v>
      </c>
      <c r="P4" s="81" t="s">
        <v>13</v>
      </c>
      <c r="Q4" s="81" t="s">
        <v>14</v>
      </c>
      <c r="R4" s="82" t="s">
        <v>15</v>
      </c>
      <c r="S4" s="76" t="s">
        <v>16</v>
      </c>
      <c r="T4" s="83"/>
      <c r="U4" s="84"/>
      <c r="V4" s="84"/>
      <c r="W4" s="85">
        <f>SUM(Z4:AF4)</f>
        <v>0.99999999999999989</v>
      </c>
      <c r="X4" s="86"/>
      <c r="Y4" s="76" t="s">
        <v>17</v>
      </c>
      <c r="Z4" s="87">
        <f t="shared" ref="Z4:AE4" si="0">D2/100</f>
        <v>7.0000000000000007E-2</v>
      </c>
      <c r="AA4" s="88">
        <f t="shared" si="0"/>
        <v>0.15</v>
      </c>
      <c r="AB4" s="88">
        <f t="shared" si="0"/>
        <v>0.2</v>
      </c>
      <c r="AC4" s="88">
        <f t="shared" si="0"/>
        <v>0.3</v>
      </c>
      <c r="AD4" s="88">
        <f t="shared" si="0"/>
        <v>0.1</v>
      </c>
      <c r="AE4" s="89">
        <f t="shared" si="0"/>
        <v>0.1</v>
      </c>
      <c r="AF4" s="90">
        <f>J2/100</f>
        <v>0.08</v>
      </c>
      <c r="AG4" s="91">
        <v>0.28000000000000003</v>
      </c>
      <c r="AH4" s="92">
        <f>SUM(Z4:AF4)</f>
        <v>0.99999999999999989</v>
      </c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</row>
    <row r="5" spans="1:257" ht="16.5" customHeight="1" thickTop="1" x14ac:dyDescent="0.25">
      <c r="A5" s="68"/>
      <c r="B5" s="39" t="s">
        <v>25</v>
      </c>
      <c r="C5" s="26">
        <v>42979</v>
      </c>
      <c r="D5" s="42" t="s">
        <v>8</v>
      </c>
      <c r="E5" s="43" t="s">
        <v>9</v>
      </c>
      <c r="F5" s="43" t="s">
        <v>29</v>
      </c>
      <c r="G5" s="43" t="s">
        <v>19</v>
      </c>
      <c r="H5" s="43" t="s">
        <v>9</v>
      </c>
      <c r="I5" s="43" t="s">
        <v>33</v>
      </c>
      <c r="J5" s="44" t="s">
        <v>20</v>
      </c>
      <c r="K5" s="2">
        <f t="shared" ref="K5:K36" si="1">ROUNDUP((((70-CODE(LEFT(D5,1)))*3)+IF(RIGHT(D5,1)="+",1,0)-IF(RIGHT(D5,1)="-",1,0)-2)/14*20,1)</f>
        <v>5.8</v>
      </c>
      <c r="L5" s="2">
        <f t="shared" ref="L5:L36" si="2">ROUNDUP((((70-CODE(LEFT(E5,1)))*3)+IF(RIGHT(E5,1)="+",1,0)-IF(RIGHT(E5,1)="-",1,0)-2)/14*20,1)</f>
        <v>18.600000000000001</v>
      </c>
      <c r="M5" s="2">
        <f t="shared" ref="M5:M36" si="3">ROUNDUP((((70-CODE(LEFT(F5,1)))*3)+IF(RIGHT(F5,1)="+",1,0)-IF(RIGHT(F5,1)="-",1,0)-2)/14*20,1)</f>
        <v>20</v>
      </c>
      <c r="N5" s="2">
        <f t="shared" ref="N5:N36" si="4">ROUNDUP((((70-CODE(LEFT(G5,1)))*3)+IF(RIGHT(G5,1)="+",1,0)-IF(RIGHT(G5,1)="-",1,0)-2)/14*20,1)</f>
        <v>14.299999999999999</v>
      </c>
      <c r="O5" s="2">
        <f t="shared" ref="O5:O36" si="5">ROUNDUP((((70-CODE(LEFT(H5,1)))*3)+IF(RIGHT(H5,1)="+",1,0)-IF(RIGHT(H5,1)="-",1,0)-2)/14*20,1)</f>
        <v>18.600000000000001</v>
      </c>
      <c r="P5" s="2">
        <f t="shared" ref="P5:P36" si="6">ROUNDUP((((70-CODE(LEFT(I5,1)))*3)+IF(RIGHT(I5,1)="+",1,0)-IF(RIGHT(I5,1)="-",1,0)-2)/14*20,1)</f>
        <v>8.6</v>
      </c>
      <c r="Q5" s="2">
        <f t="shared" ref="Q5:Q36" si="7">ROUNDUP((((70-CODE(LEFT(J5,1)))*3)+IF(RIGHT(J5,1)="+",1,0)-IF(RIGHT(J5,1)="-",1,0)-2)/14*20,1)</f>
        <v>15.799999999999999</v>
      </c>
      <c r="R5" s="3">
        <f t="shared" ref="R5:R36" si="8">ROUNDUP(SUM(K5:Q5)/6,1)</f>
        <v>17</v>
      </c>
      <c r="S5" s="29">
        <f t="shared" ref="S5:S36" si="9">ROUNDUP(SUM(K5*$Z$4,L5*$AA$4,M5*$AB$4,N5*$AC$4,O5*$AD$4,P5*$AE$4,Q5*$AF$4),1)</f>
        <v>15.5</v>
      </c>
      <c r="T5" s="53">
        <f t="shared" ref="T5:T36" si="10">(S5/20*15)/3</f>
        <v>3.875</v>
      </c>
      <c r="U5" s="54">
        <f t="shared" ref="U5:U36" si="11">ROUNDDOWN(T5,0)</f>
        <v>3</v>
      </c>
      <c r="V5" s="55" t="str">
        <f t="shared" ref="V5:V36" si="12">IF(S5&gt;=16,"A",IF(S5&gt;=12,"B",IF(S5&gt;=8,"C",IF(S5&gt;=4,"D","E"))))</f>
        <v>B</v>
      </c>
      <c r="W5" s="56">
        <f t="shared" ref="W5:W36" si="13">T5-ROUNDDOWN(T5,0)+$AG$4</f>
        <v>1.155</v>
      </c>
      <c r="X5" s="57" t="str">
        <f t="shared" ref="X5:X36" si="14">IF(W5&gt;0.66,"+",IF(W5&lt;0.33,"-",""))</f>
        <v>+</v>
      </c>
      <c r="Y5" s="34" t="str">
        <f t="shared" ref="Y5:Y36" si="15">CONCATENATE(V5,X5)</f>
        <v>B+</v>
      </c>
      <c r="Z5" s="48"/>
      <c r="AA5" s="49"/>
      <c r="AB5" s="49"/>
      <c r="AC5" s="49"/>
      <c r="AD5" s="49"/>
      <c r="AE5" s="50"/>
      <c r="AF5" s="17"/>
      <c r="AG5" s="51"/>
      <c r="AH5" s="52"/>
    </row>
    <row r="6" spans="1:257" ht="15" customHeight="1" x14ac:dyDescent="0.25">
      <c r="A6" s="68"/>
      <c r="B6" s="40" t="s">
        <v>28</v>
      </c>
      <c r="C6" s="27">
        <v>40179</v>
      </c>
      <c r="D6" s="42" t="s">
        <v>8</v>
      </c>
      <c r="E6" s="43" t="s">
        <v>29</v>
      </c>
      <c r="F6" s="43" t="s">
        <v>29</v>
      </c>
      <c r="G6" s="43" t="s">
        <v>45</v>
      </c>
      <c r="H6" s="43" t="s">
        <v>20</v>
      </c>
      <c r="I6" s="43" t="s">
        <v>24</v>
      </c>
      <c r="J6" s="44" t="s">
        <v>9</v>
      </c>
      <c r="K6" s="2">
        <f t="shared" si="1"/>
        <v>5.8</v>
      </c>
      <c r="L6" s="2">
        <f t="shared" si="2"/>
        <v>20</v>
      </c>
      <c r="M6" s="2">
        <f t="shared" si="3"/>
        <v>20</v>
      </c>
      <c r="N6" s="2">
        <f t="shared" si="4"/>
        <v>12.9</v>
      </c>
      <c r="O6" s="2">
        <f t="shared" si="5"/>
        <v>15.799999999999999</v>
      </c>
      <c r="P6" s="2">
        <f t="shared" si="6"/>
        <v>10</v>
      </c>
      <c r="Q6" s="2">
        <f t="shared" si="7"/>
        <v>18.600000000000001</v>
      </c>
      <c r="R6" s="3">
        <f t="shared" si="8"/>
        <v>17.200000000000003</v>
      </c>
      <c r="S6" s="35">
        <f t="shared" si="9"/>
        <v>15.4</v>
      </c>
      <c r="T6" s="58">
        <f t="shared" si="10"/>
        <v>3.85</v>
      </c>
      <c r="U6" s="59">
        <f t="shared" si="11"/>
        <v>3</v>
      </c>
      <c r="V6" s="60" t="str">
        <f t="shared" si="12"/>
        <v>B</v>
      </c>
      <c r="W6" s="61">
        <f t="shared" si="13"/>
        <v>1.1300000000000001</v>
      </c>
      <c r="X6" s="62" t="str">
        <f t="shared" si="14"/>
        <v>+</v>
      </c>
      <c r="Y6" s="36" t="str">
        <f t="shared" si="15"/>
        <v>B+</v>
      </c>
      <c r="Z6" s="19" t="s">
        <v>8</v>
      </c>
      <c r="AA6" s="20" t="s">
        <v>9</v>
      </c>
      <c r="AB6" s="20" t="s">
        <v>10</v>
      </c>
      <c r="AC6" s="20" t="s">
        <v>11</v>
      </c>
      <c r="AD6" s="20" t="s">
        <v>12</v>
      </c>
      <c r="AE6" s="21" t="s">
        <v>13</v>
      </c>
      <c r="AF6" s="18" t="s">
        <v>14</v>
      </c>
      <c r="AG6" s="22"/>
      <c r="AH6" s="23" t="s">
        <v>21</v>
      </c>
    </row>
    <row r="7" spans="1:257" ht="15" customHeight="1" x14ac:dyDescent="0.25">
      <c r="A7" s="68"/>
      <c r="B7" s="40" t="s">
        <v>22</v>
      </c>
      <c r="C7" s="27">
        <v>39904</v>
      </c>
      <c r="D7" s="42" t="s">
        <v>19</v>
      </c>
      <c r="E7" s="43" t="s">
        <v>9</v>
      </c>
      <c r="F7" s="43" t="s">
        <v>9</v>
      </c>
      <c r="G7" s="43" t="s">
        <v>19</v>
      </c>
      <c r="H7" s="43" t="s">
        <v>23</v>
      </c>
      <c r="I7" s="43" t="s">
        <v>23</v>
      </c>
      <c r="J7" s="44" t="s">
        <v>19</v>
      </c>
      <c r="K7" s="2">
        <f t="shared" si="1"/>
        <v>14.299999999999999</v>
      </c>
      <c r="L7" s="2">
        <f t="shared" si="2"/>
        <v>18.600000000000001</v>
      </c>
      <c r="M7" s="2">
        <f t="shared" si="3"/>
        <v>18.600000000000001</v>
      </c>
      <c r="N7" s="2">
        <f t="shared" si="4"/>
        <v>14.299999999999999</v>
      </c>
      <c r="O7" s="2">
        <f t="shared" si="5"/>
        <v>11.5</v>
      </c>
      <c r="P7" s="2">
        <f t="shared" si="6"/>
        <v>11.5</v>
      </c>
      <c r="Q7" s="2">
        <f t="shared" si="7"/>
        <v>14.299999999999999</v>
      </c>
      <c r="R7" s="3">
        <f t="shared" si="8"/>
        <v>17.200000000000003</v>
      </c>
      <c r="S7" s="35">
        <f t="shared" si="9"/>
        <v>15.299999999999999</v>
      </c>
      <c r="T7" s="30">
        <f t="shared" si="10"/>
        <v>3.8249999999999993</v>
      </c>
      <c r="U7" s="31">
        <f t="shared" si="11"/>
        <v>3</v>
      </c>
      <c r="V7" s="32" t="str">
        <f t="shared" si="12"/>
        <v>B</v>
      </c>
      <c r="W7" s="24">
        <f t="shared" si="13"/>
        <v>1.1049999999999993</v>
      </c>
      <c r="X7" s="33" t="str">
        <f t="shared" si="14"/>
        <v>+</v>
      </c>
      <c r="Y7" s="36" t="str">
        <f t="shared" si="15"/>
        <v>B+</v>
      </c>
      <c r="Z7" s="7"/>
      <c r="AA7" s="5"/>
      <c r="AB7" s="5"/>
      <c r="AC7" s="5"/>
      <c r="AD7" s="5"/>
      <c r="AE7" s="5"/>
      <c r="AF7" s="16"/>
      <c r="AG7" s="5"/>
      <c r="AH7" s="5"/>
    </row>
    <row r="8" spans="1:257" ht="15.75" customHeight="1" x14ac:dyDescent="0.25">
      <c r="A8" s="68"/>
      <c r="B8" s="40" t="s">
        <v>89</v>
      </c>
      <c r="C8" s="27">
        <v>40057</v>
      </c>
      <c r="D8" s="42" t="s">
        <v>8</v>
      </c>
      <c r="E8" s="43" t="s">
        <v>9</v>
      </c>
      <c r="F8" s="43" t="s">
        <v>19</v>
      </c>
      <c r="G8" s="43" t="s">
        <v>20</v>
      </c>
      <c r="H8" s="43" t="s">
        <v>9</v>
      </c>
      <c r="I8" s="43" t="s">
        <v>19</v>
      </c>
      <c r="J8" s="44" t="s">
        <v>19</v>
      </c>
      <c r="K8" s="2">
        <f t="shared" si="1"/>
        <v>5.8</v>
      </c>
      <c r="L8" s="2">
        <f t="shared" si="2"/>
        <v>18.600000000000001</v>
      </c>
      <c r="M8" s="2">
        <f t="shared" si="3"/>
        <v>14.299999999999999</v>
      </c>
      <c r="N8" s="2">
        <f t="shared" si="4"/>
        <v>15.799999999999999</v>
      </c>
      <c r="O8" s="2">
        <f t="shared" si="5"/>
        <v>18.600000000000001</v>
      </c>
      <c r="P8" s="2">
        <f t="shared" si="6"/>
        <v>14.299999999999999</v>
      </c>
      <c r="Q8" s="2">
        <f t="shared" si="7"/>
        <v>14.299999999999999</v>
      </c>
      <c r="R8" s="3">
        <f t="shared" si="8"/>
        <v>17</v>
      </c>
      <c r="S8" s="35">
        <f t="shared" si="9"/>
        <v>15.299999999999999</v>
      </c>
      <c r="T8" s="53">
        <f t="shared" si="10"/>
        <v>3.8249999999999993</v>
      </c>
      <c r="U8" s="54">
        <f t="shared" si="11"/>
        <v>3</v>
      </c>
      <c r="V8" s="55" t="str">
        <f t="shared" si="12"/>
        <v>B</v>
      </c>
      <c r="W8" s="56">
        <f t="shared" si="13"/>
        <v>1.1049999999999993</v>
      </c>
      <c r="X8" s="57" t="str">
        <f t="shared" si="14"/>
        <v>+</v>
      </c>
      <c r="Y8" s="36" t="str">
        <f t="shared" si="15"/>
        <v>B+</v>
      </c>
      <c r="Z8" s="7"/>
      <c r="AA8" s="5"/>
      <c r="AB8" s="5"/>
      <c r="AC8" s="5"/>
      <c r="AD8" s="5"/>
      <c r="AE8" s="5"/>
      <c r="AF8" s="5"/>
      <c r="AG8" s="5"/>
      <c r="AH8" s="5"/>
    </row>
    <row r="9" spans="1:257" ht="15.75" customHeight="1" thickBot="1" x14ac:dyDescent="0.3">
      <c r="A9" s="68"/>
      <c r="B9" s="40" t="s">
        <v>18</v>
      </c>
      <c r="C9" s="27">
        <v>36708</v>
      </c>
      <c r="D9" s="42" t="s">
        <v>9</v>
      </c>
      <c r="E9" s="43" t="s">
        <v>19</v>
      </c>
      <c r="F9" s="43" t="s">
        <v>9</v>
      </c>
      <c r="G9" s="43" t="s">
        <v>19</v>
      </c>
      <c r="H9" s="43" t="s">
        <v>9</v>
      </c>
      <c r="I9" s="43" t="s">
        <v>8</v>
      </c>
      <c r="J9" s="44" t="s">
        <v>19</v>
      </c>
      <c r="K9" s="2">
        <f t="shared" si="1"/>
        <v>18.600000000000001</v>
      </c>
      <c r="L9" s="2">
        <f t="shared" si="2"/>
        <v>14.299999999999999</v>
      </c>
      <c r="M9" s="2">
        <f t="shared" si="3"/>
        <v>18.600000000000001</v>
      </c>
      <c r="N9" s="2">
        <f t="shared" si="4"/>
        <v>14.299999999999999</v>
      </c>
      <c r="O9" s="2">
        <f t="shared" si="5"/>
        <v>18.600000000000001</v>
      </c>
      <c r="P9" s="2">
        <f t="shared" si="6"/>
        <v>5.8</v>
      </c>
      <c r="Q9" s="2">
        <f t="shared" si="7"/>
        <v>14.299999999999999</v>
      </c>
      <c r="R9" s="3">
        <f t="shared" si="8"/>
        <v>17.5</v>
      </c>
      <c r="S9" s="35">
        <f t="shared" si="9"/>
        <v>15.1</v>
      </c>
      <c r="T9" s="63">
        <f t="shared" si="10"/>
        <v>3.7749999999999999</v>
      </c>
      <c r="U9" s="64">
        <f t="shared" si="11"/>
        <v>3</v>
      </c>
      <c r="V9" s="65" t="str">
        <f t="shared" si="12"/>
        <v>B</v>
      </c>
      <c r="W9" s="66">
        <f t="shared" si="13"/>
        <v>1.0549999999999999</v>
      </c>
      <c r="X9" s="67" t="str">
        <f t="shared" si="14"/>
        <v>+</v>
      </c>
      <c r="Y9" s="36" t="str">
        <f t="shared" si="15"/>
        <v>B+</v>
      </c>
      <c r="Z9" s="7"/>
      <c r="AA9" s="5"/>
      <c r="AB9" s="5"/>
      <c r="AC9" s="5"/>
      <c r="AD9" s="5"/>
      <c r="AE9" s="5"/>
      <c r="AF9" s="5"/>
      <c r="AG9" s="5"/>
      <c r="AH9" s="5"/>
    </row>
    <row r="10" spans="1:257" ht="15.75" customHeight="1" thickTop="1" x14ac:dyDescent="0.25">
      <c r="A10" s="68"/>
      <c r="B10" s="40" t="s">
        <v>26</v>
      </c>
      <c r="C10" s="27">
        <v>39173</v>
      </c>
      <c r="D10" s="42" t="s">
        <v>8</v>
      </c>
      <c r="E10" s="43" t="s">
        <v>19</v>
      </c>
      <c r="F10" s="43" t="s">
        <v>19</v>
      </c>
      <c r="G10" s="43" t="s">
        <v>20</v>
      </c>
      <c r="H10" s="43" t="s">
        <v>9</v>
      </c>
      <c r="I10" s="43" t="s">
        <v>23</v>
      </c>
      <c r="J10" s="44" t="s">
        <v>9</v>
      </c>
      <c r="K10" s="10">
        <f t="shared" si="1"/>
        <v>5.8</v>
      </c>
      <c r="L10" s="10">
        <f t="shared" si="2"/>
        <v>14.299999999999999</v>
      </c>
      <c r="M10" s="10">
        <f t="shared" si="3"/>
        <v>14.299999999999999</v>
      </c>
      <c r="N10" s="10">
        <f t="shared" si="4"/>
        <v>15.799999999999999</v>
      </c>
      <c r="O10" s="10">
        <f t="shared" si="5"/>
        <v>18.600000000000001</v>
      </c>
      <c r="P10" s="10">
        <f t="shared" si="6"/>
        <v>11.5</v>
      </c>
      <c r="Q10" s="10">
        <f t="shared" si="7"/>
        <v>18.600000000000001</v>
      </c>
      <c r="R10" s="11">
        <f t="shared" si="8"/>
        <v>16.5</v>
      </c>
      <c r="S10" s="35">
        <f t="shared" si="9"/>
        <v>14.7</v>
      </c>
      <c r="T10" s="30">
        <f t="shared" si="10"/>
        <v>3.6750000000000003</v>
      </c>
      <c r="U10" s="31">
        <f t="shared" si="11"/>
        <v>3</v>
      </c>
      <c r="V10" s="32" t="str">
        <f t="shared" si="12"/>
        <v>B</v>
      </c>
      <c r="W10" s="24">
        <f t="shared" si="13"/>
        <v>0.95500000000000029</v>
      </c>
      <c r="X10" s="33" t="str">
        <f t="shared" si="14"/>
        <v>+</v>
      </c>
      <c r="Y10" s="36" t="str">
        <f t="shared" si="15"/>
        <v>B+</v>
      </c>
      <c r="Z10" s="12"/>
      <c r="AA10" s="13"/>
      <c r="AB10" s="13"/>
      <c r="AC10" s="13"/>
      <c r="AD10" s="13"/>
      <c r="AE10" s="13"/>
      <c r="AF10" s="13"/>
      <c r="AG10" s="4" t="s">
        <v>27</v>
      </c>
      <c r="AH10" s="13"/>
    </row>
    <row r="11" spans="1:257" ht="15" customHeight="1" x14ac:dyDescent="0.25">
      <c r="A11" s="68"/>
      <c r="B11" s="40" t="s">
        <v>83</v>
      </c>
      <c r="C11" s="27">
        <v>38626</v>
      </c>
      <c r="D11" s="42" t="s">
        <v>24</v>
      </c>
      <c r="E11" s="43" t="s">
        <v>20</v>
      </c>
      <c r="F11" s="43" t="s">
        <v>24</v>
      </c>
      <c r="G11" s="46" t="s">
        <v>20</v>
      </c>
      <c r="H11" s="43" t="s">
        <v>9</v>
      </c>
      <c r="I11" s="46" t="s">
        <v>20</v>
      </c>
      <c r="J11" s="44" t="s">
        <v>20</v>
      </c>
      <c r="K11" s="2">
        <f t="shared" si="1"/>
        <v>10</v>
      </c>
      <c r="L11" s="2">
        <f t="shared" si="2"/>
        <v>15.799999999999999</v>
      </c>
      <c r="M11" s="2">
        <f t="shared" si="3"/>
        <v>10</v>
      </c>
      <c r="N11" s="2">
        <f t="shared" si="4"/>
        <v>15.799999999999999</v>
      </c>
      <c r="O11" s="2">
        <f t="shared" si="5"/>
        <v>18.600000000000001</v>
      </c>
      <c r="P11" s="2">
        <f t="shared" si="6"/>
        <v>15.799999999999999</v>
      </c>
      <c r="Q11" s="2">
        <f t="shared" si="7"/>
        <v>15.799999999999999</v>
      </c>
      <c r="R11" s="3">
        <f t="shared" si="8"/>
        <v>17</v>
      </c>
      <c r="S11" s="35">
        <f t="shared" si="9"/>
        <v>14.6</v>
      </c>
      <c r="T11" s="30">
        <f t="shared" si="10"/>
        <v>3.65</v>
      </c>
      <c r="U11" s="31">
        <f t="shared" si="11"/>
        <v>3</v>
      </c>
      <c r="V11" s="32" t="str">
        <f t="shared" si="12"/>
        <v>B</v>
      </c>
      <c r="W11" s="24">
        <f t="shared" si="13"/>
        <v>0.92999999999999994</v>
      </c>
      <c r="X11" s="33" t="str">
        <f t="shared" si="14"/>
        <v>+</v>
      </c>
      <c r="Y11" s="36" t="str">
        <f t="shared" si="15"/>
        <v>B+</v>
      </c>
      <c r="Z11" s="7"/>
      <c r="AA11" s="5"/>
      <c r="AB11" s="5"/>
      <c r="AC11" s="5"/>
      <c r="AD11" s="5"/>
      <c r="AE11" s="5"/>
      <c r="AF11" s="5"/>
      <c r="AG11" s="5"/>
      <c r="AH11" s="5"/>
    </row>
    <row r="12" spans="1:257" ht="15.75" customHeight="1" x14ac:dyDescent="0.25">
      <c r="A12" s="68"/>
      <c r="B12" s="40" t="s">
        <v>79</v>
      </c>
      <c r="C12" s="27">
        <v>41944</v>
      </c>
      <c r="D12" s="42" t="s">
        <v>24</v>
      </c>
      <c r="E12" s="43" t="s">
        <v>9</v>
      </c>
      <c r="F12" s="43" t="s">
        <v>24</v>
      </c>
      <c r="G12" s="46" t="s">
        <v>20</v>
      </c>
      <c r="H12" s="43" t="s">
        <v>9</v>
      </c>
      <c r="I12" s="46" t="s">
        <v>45</v>
      </c>
      <c r="J12" s="44" t="s">
        <v>19</v>
      </c>
      <c r="K12" s="2">
        <f t="shared" si="1"/>
        <v>10</v>
      </c>
      <c r="L12" s="2">
        <f t="shared" si="2"/>
        <v>18.600000000000001</v>
      </c>
      <c r="M12" s="2">
        <f t="shared" si="3"/>
        <v>10</v>
      </c>
      <c r="N12" s="2">
        <f t="shared" si="4"/>
        <v>15.799999999999999</v>
      </c>
      <c r="O12" s="2">
        <f t="shared" si="5"/>
        <v>18.600000000000001</v>
      </c>
      <c r="P12" s="2">
        <f t="shared" si="6"/>
        <v>12.9</v>
      </c>
      <c r="Q12" s="2">
        <f t="shared" si="7"/>
        <v>14.299999999999999</v>
      </c>
      <c r="R12" s="3">
        <f t="shared" si="8"/>
        <v>16.7</v>
      </c>
      <c r="S12" s="35">
        <f t="shared" si="9"/>
        <v>14.6</v>
      </c>
      <c r="T12" s="63">
        <f t="shared" si="10"/>
        <v>3.65</v>
      </c>
      <c r="U12" s="64">
        <f t="shared" si="11"/>
        <v>3</v>
      </c>
      <c r="V12" s="65" t="str">
        <f t="shared" si="12"/>
        <v>B</v>
      </c>
      <c r="W12" s="66">
        <f t="shared" si="13"/>
        <v>0.92999999999999994</v>
      </c>
      <c r="X12" s="67" t="str">
        <f t="shared" si="14"/>
        <v>+</v>
      </c>
      <c r="Y12" s="36" t="str">
        <f t="shared" si="15"/>
        <v>B+</v>
      </c>
      <c r="Z12" s="7"/>
      <c r="AA12" s="5"/>
      <c r="AB12" s="5"/>
      <c r="AC12" s="5"/>
      <c r="AD12" s="5"/>
      <c r="AE12" s="5"/>
      <c r="AF12" s="5"/>
      <c r="AG12" s="5"/>
      <c r="AH12" s="5"/>
    </row>
    <row r="13" spans="1:257" ht="15" customHeight="1" x14ac:dyDescent="0.25">
      <c r="A13" s="68"/>
      <c r="B13" s="40" t="s">
        <v>87</v>
      </c>
      <c r="C13" s="27">
        <v>39753</v>
      </c>
      <c r="D13" s="42" t="s">
        <v>24</v>
      </c>
      <c r="E13" s="43" t="s">
        <v>57</v>
      </c>
      <c r="F13" s="43" t="s">
        <v>24</v>
      </c>
      <c r="G13" s="46" t="s">
        <v>20</v>
      </c>
      <c r="H13" s="43" t="s">
        <v>9</v>
      </c>
      <c r="I13" s="46" t="s">
        <v>19</v>
      </c>
      <c r="J13" s="44" t="s">
        <v>19</v>
      </c>
      <c r="K13" s="2">
        <f t="shared" si="1"/>
        <v>10</v>
      </c>
      <c r="L13" s="2">
        <f t="shared" si="2"/>
        <v>17.200000000000003</v>
      </c>
      <c r="M13" s="2">
        <f t="shared" si="3"/>
        <v>10</v>
      </c>
      <c r="N13" s="2">
        <f t="shared" si="4"/>
        <v>15.799999999999999</v>
      </c>
      <c r="O13" s="2">
        <f t="shared" si="5"/>
        <v>18.600000000000001</v>
      </c>
      <c r="P13" s="2">
        <f t="shared" si="6"/>
        <v>14.299999999999999</v>
      </c>
      <c r="Q13" s="2">
        <f t="shared" si="7"/>
        <v>14.299999999999999</v>
      </c>
      <c r="R13" s="3">
        <f t="shared" si="8"/>
        <v>16.7</v>
      </c>
      <c r="S13" s="35">
        <f t="shared" si="9"/>
        <v>14.5</v>
      </c>
      <c r="T13" s="30">
        <f t="shared" si="10"/>
        <v>3.625</v>
      </c>
      <c r="U13" s="31">
        <f t="shared" si="11"/>
        <v>3</v>
      </c>
      <c r="V13" s="32" t="str">
        <f t="shared" si="12"/>
        <v>B</v>
      </c>
      <c r="W13" s="24">
        <f t="shared" si="13"/>
        <v>0.90500000000000003</v>
      </c>
      <c r="X13" s="33" t="str">
        <f t="shared" si="14"/>
        <v>+</v>
      </c>
      <c r="Y13" s="36" t="str">
        <f t="shared" si="15"/>
        <v>B+</v>
      </c>
      <c r="Z13" s="7"/>
      <c r="AA13" s="5"/>
      <c r="AB13" s="5"/>
      <c r="AC13" s="5"/>
      <c r="AD13" s="5"/>
      <c r="AE13" s="5"/>
      <c r="AF13" s="5"/>
      <c r="AG13" s="5"/>
      <c r="AH13" s="5"/>
    </row>
    <row r="14" spans="1:257" ht="15" customHeight="1" x14ac:dyDescent="0.25">
      <c r="A14" s="68"/>
      <c r="B14" s="40" t="s">
        <v>84</v>
      </c>
      <c r="C14" s="27">
        <v>39356</v>
      </c>
      <c r="D14" s="42" t="s">
        <v>8</v>
      </c>
      <c r="E14" s="43" t="s">
        <v>9</v>
      </c>
      <c r="F14" s="43" t="s">
        <v>24</v>
      </c>
      <c r="G14" s="43" t="s">
        <v>20</v>
      </c>
      <c r="H14" s="43" t="s">
        <v>9</v>
      </c>
      <c r="I14" s="43" t="s">
        <v>19</v>
      </c>
      <c r="J14" s="44" t="s">
        <v>19</v>
      </c>
      <c r="K14" s="2">
        <f t="shared" si="1"/>
        <v>5.8</v>
      </c>
      <c r="L14" s="2">
        <f t="shared" si="2"/>
        <v>18.600000000000001</v>
      </c>
      <c r="M14" s="2">
        <f t="shared" si="3"/>
        <v>10</v>
      </c>
      <c r="N14" s="2">
        <f t="shared" si="4"/>
        <v>15.799999999999999</v>
      </c>
      <c r="O14" s="2">
        <f t="shared" si="5"/>
        <v>18.600000000000001</v>
      </c>
      <c r="P14" s="2">
        <f t="shared" si="6"/>
        <v>14.299999999999999</v>
      </c>
      <c r="Q14" s="2">
        <f t="shared" si="7"/>
        <v>14.299999999999999</v>
      </c>
      <c r="R14" s="3">
        <f t="shared" si="8"/>
        <v>16.3</v>
      </c>
      <c r="S14" s="35">
        <f t="shared" si="9"/>
        <v>14.4</v>
      </c>
      <c r="T14" s="30">
        <f t="shared" si="10"/>
        <v>3.5999999999999996</v>
      </c>
      <c r="U14" s="31">
        <f t="shared" si="11"/>
        <v>3</v>
      </c>
      <c r="V14" s="32" t="str">
        <f t="shared" si="12"/>
        <v>B</v>
      </c>
      <c r="W14" s="24">
        <f t="shared" si="13"/>
        <v>0.87999999999999967</v>
      </c>
      <c r="X14" s="33" t="str">
        <f t="shared" si="14"/>
        <v>+</v>
      </c>
      <c r="Y14" s="36" t="str">
        <f t="shared" si="15"/>
        <v>B+</v>
      </c>
      <c r="Z14" s="7"/>
      <c r="AA14" s="5"/>
      <c r="AB14" s="5"/>
      <c r="AC14" s="5"/>
      <c r="AD14" s="5"/>
      <c r="AE14" s="5"/>
      <c r="AF14" s="5"/>
      <c r="AG14" s="5"/>
      <c r="AH14" s="5"/>
    </row>
    <row r="15" spans="1:257" ht="15.75" customHeight="1" x14ac:dyDescent="0.25">
      <c r="A15" s="68"/>
      <c r="B15" s="40" t="s">
        <v>88</v>
      </c>
      <c r="C15" s="27">
        <v>41518</v>
      </c>
      <c r="D15" s="42" t="s">
        <v>8</v>
      </c>
      <c r="E15" s="43" t="s">
        <v>19</v>
      </c>
      <c r="F15" s="43" t="s">
        <v>24</v>
      </c>
      <c r="G15" s="43" t="s">
        <v>29</v>
      </c>
      <c r="H15" s="43" t="s">
        <v>20</v>
      </c>
      <c r="I15" s="43" t="s">
        <v>19</v>
      </c>
      <c r="J15" s="44" t="s">
        <v>24</v>
      </c>
      <c r="K15" s="14">
        <f t="shared" si="1"/>
        <v>5.8</v>
      </c>
      <c r="L15" s="2">
        <f t="shared" si="2"/>
        <v>14.299999999999999</v>
      </c>
      <c r="M15" s="2">
        <f t="shared" si="3"/>
        <v>10</v>
      </c>
      <c r="N15" s="2">
        <f t="shared" si="4"/>
        <v>20</v>
      </c>
      <c r="O15" s="2">
        <f t="shared" si="5"/>
        <v>15.799999999999999</v>
      </c>
      <c r="P15" s="2">
        <f t="shared" si="6"/>
        <v>14.299999999999999</v>
      </c>
      <c r="Q15" s="2">
        <f t="shared" si="7"/>
        <v>10</v>
      </c>
      <c r="R15" s="3">
        <f t="shared" si="8"/>
        <v>15.1</v>
      </c>
      <c r="S15" s="35">
        <f t="shared" si="9"/>
        <v>14.4</v>
      </c>
      <c r="T15" s="30">
        <f t="shared" si="10"/>
        <v>3.5999999999999996</v>
      </c>
      <c r="U15" s="31">
        <f t="shared" si="11"/>
        <v>3</v>
      </c>
      <c r="V15" s="32" t="str">
        <f t="shared" si="12"/>
        <v>B</v>
      </c>
      <c r="W15" s="24">
        <f t="shared" si="13"/>
        <v>0.87999999999999967</v>
      </c>
      <c r="X15" s="33" t="str">
        <f t="shared" si="14"/>
        <v>+</v>
      </c>
      <c r="Y15" s="36" t="str">
        <f t="shared" si="15"/>
        <v>B+</v>
      </c>
      <c r="Z15" s="7"/>
      <c r="AA15" s="5"/>
      <c r="AB15" s="5"/>
      <c r="AC15" s="5"/>
      <c r="AD15" s="5"/>
      <c r="AE15" s="5"/>
      <c r="AF15" s="5"/>
      <c r="AG15" s="5"/>
      <c r="AH15" s="5"/>
    </row>
    <row r="16" spans="1:257" ht="15" customHeight="1" x14ac:dyDescent="0.25">
      <c r="A16" s="68"/>
      <c r="B16" s="40" t="s">
        <v>34</v>
      </c>
      <c r="C16" s="27">
        <v>37104</v>
      </c>
      <c r="D16" s="42" t="s">
        <v>8</v>
      </c>
      <c r="E16" s="43" t="s">
        <v>9</v>
      </c>
      <c r="F16" s="46" t="s">
        <v>24</v>
      </c>
      <c r="G16" s="43" t="s">
        <v>20</v>
      </c>
      <c r="H16" s="43" t="s">
        <v>19</v>
      </c>
      <c r="I16" s="43" t="s">
        <v>19</v>
      </c>
      <c r="J16" s="44" t="s">
        <v>9</v>
      </c>
      <c r="K16" s="2">
        <f t="shared" si="1"/>
        <v>5.8</v>
      </c>
      <c r="L16" s="2">
        <f t="shared" si="2"/>
        <v>18.600000000000001</v>
      </c>
      <c r="M16" s="2">
        <f t="shared" si="3"/>
        <v>10</v>
      </c>
      <c r="N16" s="2">
        <f t="shared" si="4"/>
        <v>15.799999999999999</v>
      </c>
      <c r="O16" s="2">
        <f t="shared" si="5"/>
        <v>14.299999999999999</v>
      </c>
      <c r="P16" s="2">
        <f t="shared" si="6"/>
        <v>14.299999999999999</v>
      </c>
      <c r="Q16" s="2">
        <f t="shared" si="7"/>
        <v>18.600000000000001</v>
      </c>
      <c r="R16" s="3">
        <f t="shared" si="8"/>
        <v>16.3</v>
      </c>
      <c r="S16" s="35">
        <f t="shared" si="9"/>
        <v>14.299999999999999</v>
      </c>
      <c r="T16" s="30">
        <f t="shared" si="10"/>
        <v>3.5749999999999997</v>
      </c>
      <c r="U16" s="31">
        <f t="shared" si="11"/>
        <v>3</v>
      </c>
      <c r="V16" s="32" t="str">
        <f t="shared" si="12"/>
        <v>B</v>
      </c>
      <c r="W16" s="24">
        <f t="shared" si="13"/>
        <v>0.85499999999999976</v>
      </c>
      <c r="X16" s="33" t="str">
        <f t="shared" si="14"/>
        <v>+</v>
      </c>
      <c r="Y16" s="36" t="str">
        <f t="shared" si="15"/>
        <v>B+</v>
      </c>
      <c r="Z16" s="7"/>
      <c r="AA16" s="5"/>
      <c r="AB16" s="5"/>
      <c r="AC16" s="5"/>
      <c r="AD16" s="5"/>
      <c r="AE16" s="5"/>
      <c r="AF16" s="5"/>
      <c r="AG16" s="5"/>
      <c r="AH16" s="5"/>
    </row>
    <row r="17" spans="1:34" ht="15" customHeight="1" x14ac:dyDescent="0.25">
      <c r="A17" s="68"/>
      <c r="B17" s="40" t="s">
        <v>30</v>
      </c>
      <c r="C17" s="27">
        <v>38777</v>
      </c>
      <c r="D17" s="42" t="s">
        <v>19</v>
      </c>
      <c r="E17" s="43" t="s">
        <v>19</v>
      </c>
      <c r="F17" s="43" t="s">
        <v>23</v>
      </c>
      <c r="G17" s="43" t="s">
        <v>20</v>
      </c>
      <c r="H17" s="43" t="s">
        <v>23</v>
      </c>
      <c r="I17" s="43" t="s">
        <v>45</v>
      </c>
      <c r="J17" s="44" t="s">
        <v>9</v>
      </c>
      <c r="K17" s="2">
        <f t="shared" si="1"/>
        <v>14.299999999999999</v>
      </c>
      <c r="L17" s="2">
        <f t="shared" si="2"/>
        <v>14.299999999999999</v>
      </c>
      <c r="M17" s="2">
        <f t="shared" si="3"/>
        <v>11.5</v>
      </c>
      <c r="N17" s="2">
        <f t="shared" si="4"/>
        <v>15.799999999999999</v>
      </c>
      <c r="O17" s="2">
        <f t="shared" si="5"/>
        <v>11.5</v>
      </c>
      <c r="P17" s="2">
        <f t="shared" si="6"/>
        <v>12.9</v>
      </c>
      <c r="Q17" s="2">
        <f t="shared" si="7"/>
        <v>18.600000000000001</v>
      </c>
      <c r="R17" s="3">
        <f t="shared" si="8"/>
        <v>16.5</v>
      </c>
      <c r="S17" s="35">
        <f t="shared" si="9"/>
        <v>14.2</v>
      </c>
      <c r="T17" s="30">
        <f t="shared" si="10"/>
        <v>3.5499999999999994</v>
      </c>
      <c r="U17" s="31">
        <f t="shared" si="11"/>
        <v>3</v>
      </c>
      <c r="V17" s="32" t="str">
        <f t="shared" si="12"/>
        <v>B</v>
      </c>
      <c r="W17" s="24">
        <f t="shared" si="13"/>
        <v>0.8299999999999994</v>
      </c>
      <c r="X17" s="33" t="str">
        <f t="shared" si="14"/>
        <v>+</v>
      </c>
      <c r="Y17" s="36" t="str">
        <f t="shared" si="15"/>
        <v>B+</v>
      </c>
      <c r="Z17" s="7"/>
      <c r="AA17" s="5"/>
      <c r="AB17" s="5"/>
      <c r="AC17" s="5"/>
      <c r="AD17" s="5"/>
      <c r="AE17" s="5"/>
      <c r="AF17" s="5"/>
      <c r="AG17" s="5"/>
      <c r="AH17" s="5"/>
    </row>
    <row r="18" spans="1:34" ht="15" customHeight="1" x14ac:dyDescent="0.25">
      <c r="A18" s="68"/>
      <c r="B18" s="40" t="s">
        <v>86</v>
      </c>
      <c r="C18" s="27">
        <v>36586</v>
      </c>
      <c r="D18" s="42" t="s">
        <v>24</v>
      </c>
      <c r="E18" s="43" t="s">
        <v>19</v>
      </c>
      <c r="F18" s="43" t="s">
        <v>24</v>
      </c>
      <c r="G18" s="46" t="s">
        <v>20</v>
      </c>
      <c r="H18" s="43" t="s">
        <v>9</v>
      </c>
      <c r="I18" s="46" t="s">
        <v>19</v>
      </c>
      <c r="J18" s="44" t="s">
        <v>19</v>
      </c>
      <c r="K18" s="2">
        <f t="shared" si="1"/>
        <v>10</v>
      </c>
      <c r="L18" s="2">
        <f t="shared" si="2"/>
        <v>14.299999999999999</v>
      </c>
      <c r="M18" s="2">
        <f t="shared" si="3"/>
        <v>10</v>
      </c>
      <c r="N18" s="2">
        <f t="shared" si="4"/>
        <v>15.799999999999999</v>
      </c>
      <c r="O18" s="2">
        <f t="shared" si="5"/>
        <v>18.600000000000001</v>
      </c>
      <c r="P18" s="2">
        <f t="shared" si="6"/>
        <v>14.299999999999999</v>
      </c>
      <c r="Q18" s="2">
        <f t="shared" si="7"/>
        <v>14.299999999999999</v>
      </c>
      <c r="R18" s="3">
        <f t="shared" si="8"/>
        <v>16.3</v>
      </c>
      <c r="S18" s="35">
        <f t="shared" si="9"/>
        <v>14.1</v>
      </c>
      <c r="T18" s="30">
        <f t="shared" si="10"/>
        <v>3.5249999999999999</v>
      </c>
      <c r="U18" s="31">
        <f t="shared" si="11"/>
        <v>3</v>
      </c>
      <c r="V18" s="32" t="str">
        <f t="shared" si="12"/>
        <v>B</v>
      </c>
      <c r="W18" s="24">
        <f t="shared" si="13"/>
        <v>0.80499999999999994</v>
      </c>
      <c r="X18" s="33" t="str">
        <f t="shared" si="14"/>
        <v>+</v>
      </c>
      <c r="Y18" s="36" t="str">
        <f t="shared" si="15"/>
        <v>B+</v>
      </c>
      <c r="Z18" s="7"/>
      <c r="AA18" s="5"/>
      <c r="AB18" s="5"/>
      <c r="AC18" s="5"/>
      <c r="AD18" s="5"/>
      <c r="AE18" s="5"/>
      <c r="AF18" s="5"/>
      <c r="AG18" s="5"/>
      <c r="AH18" s="5"/>
    </row>
    <row r="19" spans="1:34" ht="15" customHeight="1" x14ac:dyDescent="0.25">
      <c r="A19" s="68"/>
      <c r="B19" s="40" t="s">
        <v>32</v>
      </c>
      <c r="C19" s="27">
        <v>37500</v>
      </c>
      <c r="D19" s="42" t="s">
        <v>8</v>
      </c>
      <c r="E19" s="46" t="s">
        <v>20</v>
      </c>
      <c r="F19" s="46" t="s">
        <v>37</v>
      </c>
      <c r="G19" s="46" t="s">
        <v>29</v>
      </c>
      <c r="H19" s="46" t="s">
        <v>23</v>
      </c>
      <c r="I19" s="43" t="s">
        <v>19</v>
      </c>
      <c r="J19" s="44" t="s">
        <v>19</v>
      </c>
      <c r="K19" s="2">
        <f t="shared" si="1"/>
        <v>5.8</v>
      </c>
      <c r="L19" s="2">
        <f t="shared" si="2"/>
        <v>15.799999999999999</v>
      </c>
      <c r="M19" s="2">
        <f t="shared" si="3"/>
        <v>7.1999999999999993</v>
      </c>
      <c r="N19" s="2">
        <f t="shared" si="4"/>
        <v>20</v>
      </c>
      <c r="O19" s="2">
        <f t="shared" si="5"/>
        <v>11.5</v>
      </c>
      <c r="P19" s="2">
        <f t="shared" si="6"/>
        <v>14.299999999999999</v>
      </c>
      <c r="Q19" s="2">
        <f t="shared" si="7"/>
        <v>14.299999999999999</v>
      </c>
      <c r="R19" s="3">
        <f t="shared" si="8"/>
        <v>14.9</v>
      </c>
      <c r="S19" s="35">
        <f t="shared" si="9"/>
        <v>14</v>
      </c>
      <c r="T19" s="30">
        <f t="shared" si="10"/>
        <v>3.5</v>
      </c>
      <c r="U19" s="31">
        <f t="shared" si="11"/>
        <v>3</v>
      </c>
      <c r="V19" s="32" t="str">
        <f t="shared" si="12"/>
        <v>B</v>
      </c>
      <c r="W19" s="24">
        <f t="shared" si="13"/>
        <v>0.78</v>
      </c>
      <c r="X19" s="33" t="str">
        <f t="shared" si="14"/>
        <v>+</v>
      </c>
      <c r="Y19" s="36" t="str">
        <f t="shared" si="15"/>
        <v>B+</v>
      </c>
      <c r="Z19" s="7"/>
      <c r="AA19" s="5"/>
      <c r="AB19" s="5"/>
      <c r="AC19" s="5"/>
      <c r="AD19" s="5"/>
      <c r="AE19" s="5"/>
      <c r="AF19" s="5"/>
      <c r="AG19" s="5"/>
      <c r="AH19" s="5"/>
    </row>
    <row r="20" spans="1:34" ht="15.75" customHeight="1" x14ac:dyDescent="0.25">
      <c r="A20" s="68"/>
      <c r="B20" s="40" t="s">
        <v>85</v>
      </c>
      <c r="C20" s="27">
        <v>38261</v>
      </c>
      <c r="D20" s="42" t="s">
        <v>8</v>
      </c>
      <c r="E20" s="43" t="s">
        <v>9</v>
      </c>
      <c r="F20" s="43" t="s">
        <v>24</v>
      </c>
      <c r="G20" s="43" t="s">
        <v>19</v>
      </c>
      <c r="H20" s="43" t="s">
        <v>9</v>
      </c>
      <c r="I20" s="43" t="s">
        <v>19</v>
      </c>
      <c r="J20" s="44" t="s">
        <v>19</v>
      </c>
      <c r="K20" s="2">
        <f t="shared" si="1"/>
        <v>5.8</v>
      </c>
      <c r="L20" s="2">
        <f t="shared" si="2"/>
        <v>18.600000000000001</v>
      </c>
      <c r="M20" s="2">
        <f t="shared" si="3"/>
        <v>10</v>
      </c>
      <c r="N20" s="2">
        <f t="shared" si="4"/>
        <v>14.299999999999999</v>
      </c>
      <c r="O20" s="2">
        <f t="shared" si="5"/>
        <v>18.600000000000001</v>
      </c>
      <c r="P20" s="2">
        <f t="shared" si="6"/>
        <v>14.299999999999999</v>
      </c>
      <c r="Q20" s="2">
        <f t="shared" si="7"/>
        <v>14.299999999999999</v>
      </c>
      <c r="R20" s="3">
        <f t="shared" si="8"/>
        <v>16</v>
      </c>
      <c r="S20" s="35">
        <f t="shared" si="9"/>
        <v>14</v>
      </c>
      <c r="T20" s="30">
        <f t="shared" si="10"/>
        <v>3.5</v>
      </c>
      <c r="U20" s="31">
        <f t="shared" si="11"/>
        <v>3</v>
      </c>
      <c r="V20" s="32" t="str">
        <f t="shared" si="12"/>
        <v>B</v>
      </c>
      <c r="W20" s="24">
        <f t="shared" si="13"/>
        <v>0.78</v>
      </c>
      <c r="X20" s="33" t="str">
        <f t="shared" si="14"/>
        <v>+</v>
      </c>
      <c r="Y20" s="36" t="str">
        <f t="shared" si="15"/>
        <v>B+</v>
      </c>
      <c r="Z20" s="7"/>
      <c r="AA20" s="5"/>
      <c r="AB20" s="5"/>
      <c r="AC20" s="5"/>
      <c r="AD20" s="5"/>
      <c r="AE20" s="5"/>
      <c r="AF20" s="5"/>
      <c r="AG20" s="5"/>
      <c r="AH20" s="5"/>
    </row>
    <row r="21" spans="1:34" ht="15.75" customHeight="1" x14ac:dyDescent="0.25">
      <c r="A21" s="68"/>
      <c r="B21" s="40" t="s">
        <v>35</v>
      </c>
      <c r="C21" s="27">
        <v>40756</v>
      </c>
      <c r="D21" s="42" t="s">
        <v>9</v>
      </c>
      <c r="E21" s="43" t="s">
        <v>9</v>
      </c>
      <c r="F21" s="43" t="s">
        <v>57</v>
      </c>
      <c r="G21" s="43" t="s">
        <v>23</v>
      </c>
      <c r="H21" s="43" t="s">
        <v>20</v>
      </c>
      <c r="I21" s="43" t="s">
        <v>8</v>
      </c>
      <c r="J21" s="44" t="s">
        <v>24</v>
      </c>
      <c r="K21" s="14">
        <f t="shared" si="1"/>
        <v>18.600000000000001</v>
      </c>
      <c r="L21" s="2">
        <f t="shared" si="2"/>
        <v>18.600000000000001</v>
      </c>
      <c r="M21" s="2">
        <f t="shared" si="3"/>
        <v>17.200000000000003</v>
      </c>
      <c r="N21" s="2">
        <f t="shared" si="4"/>
        <v>11.5</v>
      </c>
      <c r="O21" s="2">
        <f t="shared" si="5"/>
        <v>15.799999999999999</v>
      </c>
      <c r="P21" s="2">
        <f t="shared" si="6"/>
        <v>5.8</v>
      </c>
      <c r="Q21" s="2">
        <f t="shared" si="7"/>
        <v>10</v>
      </c>
      <c r="R21" s="3">
        <f t="shared" si="8"/>
        <v>16.3</v>
      </c>
      <c r="S21" s="35">
        <f t="shared" si="9"/>
        <v>14</v>
      </c>
      <c r="T21" s="30">
        <f t="shared" si="10"/>
        <v>3.5</v>
      </c>
      <c r="U21" s="31">
        <f t="shared" si="11"/>
        <v>3</v>
      </c>
      <c r="V21" s="32" t="str">
        <f t="shared" si="12"/>
        <v>B</v>
      </c>
      <c r="W21" s="24">
        <f t="shared" si="13"/>
        <v>0.78</v>
      </c>
      <c r="X21" s="33" t="str">
        <f t="shared" si="14"/>
        <v>+</v>
      </c>
      <c r="Y21" s="36" t="str">
        <f t="shared" si="15"/>
        <v>B+</v>
      </c>
      <c r="Z21" s="7"/>
      <c r="AA21" s="5"/>
      <c r="AB21" s="5"/>
      <c r="AC21" s="5"/>
      <c r="AD21" s="5"/>
      <c r="AE21" s="5"/>
      <c r="AF21" s="5"/>
      <c r="AG21" s="5"/>
      <c r="AH21" s="5"/>
    </row>
    <row r="22" spans="1:34" ht="15" customHeight="1" x14ac:dyDescent="0.25">
      <c r="A22" s="68"/>
      <c r="B22" s="40" t="s">
        <v>31</v>
      </c>
      <c r="C22" s="27">
        <v>42675</v>
      </c>
      <c r="D22" s="42" t="s">
        <v>24</v>
      </c>
      <c r="E22" s="43" t="s">
        <v>19</v>
      </c>
      <c r="F22" s="43" t="s">
        <v>19</v>
      </c>
      <c r="G22" s="43" t="s">
        <v>19</v>
      </c>
      <c r="H22" s="43" t="s">
        <v>9</v>
      </c>
      <c r="I22" s="43" t="s">
        <v>24</v>
      </c>
      <c r="J22" s="44" t="s">
        <v>19</v>
      </c>
      <c r="K22" s="2">
        <f t="shared" si="1"/>
        <v>10</v>
      </c>
      <c r="L22" s="2">
        <f t="shared" si="2"/>
        <v>14.299999999999999</v>
      </c>
      <c r="M22" s="2">
        <f t="shared" si="3"/>
        <v>14.299999999999999</v>
      </c>
      <c r="N22" s="2">
        <f t="shared" si="4"/>
        <v>14.299999999999999</v>
      </c>
      <c r="O22" s="2">
        <f t="shared" si="5"/>
        <v>18.600000000000001</v>
      </c>
      <c r="P22" s="2">
        <f t="shared" si="6"/>
        <v>10</v>
      </c>
      <c r="Q22" s="2">
        <f t="shared" si="7"/>
        <v>14.299999999999999</v>
      </c>
      <c r="R22" s="3">
        <f t="shared" si="8"/>
        <v>16</v>
      </c>
      <c r="S22" s="35">
        <f t="shared" si="9"/>
        <v>14</v>
      </c>
      <c r="T22" s="30">
        <f t="shared" si="10"/>
        <v>3.5</v>
      </c>
      <c r="U22" s="31">
        <f t="shared" si="11"/>
        <v>3</v>
      </c>
      <c r="V22" s="32" t="str">
        <f t="shared" si="12"/>
        <v>B</v>
      </c>
      <c r="W22" s="24">
        <f t="shared" si="13"/>
        <v>0.78</v>
      </c>
      <c r="X22" s="33" t="str">
        <f t="shared" si="14"/>
        <v>+</v>
      </c>
      <c r="Y22" s="36" t="str">
        <f t="shared" si="15"/>
        <v>B+</v>
      </c>
      <c r="Z22" s="7"/>
      <c r="AA22" s="5"/>
      <c r="AB22" s="5"/>
      <c r="AC22" s="5"/>
      <c r="AD22" s="5"/>
      <c r="AE22" s="5"/>
      <c r="AF22" s="5"/>
      <c r="AG22" s="5"/>
      <c r="AH22" s="5"/>
    </row>
    <row r="23" spans="1:34" ht="15" customHeight="1" x14ac:dyDescent="0.25">
      <c r="A23" s="68"/>
      <c r="B23" s="40" t="s">
        <v>79</v>
      </c>
      <c r="C23" s="27">
        <v>40603</v>
      </c>
      <c r="D23" s="42" t="s">
        <v>24</v>
      </c>
      <c r="E23" s="43" t="s">
        <v>20</v>
      </c>
      <c r="F23" s="43" t="s">
        <v>24</v>
      </c>
      <c r="G23" s="46" t="s">
        <v>20</v>
      </c>
      <c r="H23" s="43" t="s">
        <v>9</v>
      </c>
      <c r="I23" s="46" t="s">
        <v>23</v>
      </c>
      <c r="J23" s="44" t="s">
        <v>45</v>
      </c>
      <c r="K23" s="2">
        <f t="shared" si="1"/>
        <v>10</v>
      </c>
      <c r="L23" s="2">
        <f t="shared" si="2"/>
        <v>15.799999999999999</v>
      </c>
      <c r="M23" s="2">
        <f t="shared" si="3"/>
        <v>10</v>
      </c>
      <c r="N23" s="2">
        <f t="shared" si="4"/>
        <v>15.799999999999999</v>
      </c>
      <c r="O23" s="2">
        <f t="shared" si="5"/>
        <v>18.600000000000001</v>
      </c>
      <c r="P23" s="2">
        <f t="shared" si="6"/>
        <v>11.5</v>
      </c>
      <c r="Q23" s="2">
        <f t="shared" si="7"/>
        <v>12.9</v>
      </c>
      <c r="R23" s="3">
        <f t="shared" si="8"/>
        <v>15.799999999999999</v>
      </c>
      <c r="S23" s="35">
        <f t="shared" si="9"/>
        <v>13.9</v>
      </c>
      <c r="T23" s="30">
        <f t="shared" si="10"/>
        <v>3.4750000000000001</v>
      </c>
      <c r="U23" s="31">
        <f t="shared" si="11"/>
        <v>3</v>
      </c>
      <c r="V23" s="32" t="str">
        <f t="shared" si="12"/>
        <v>B</v>
      </c>
      <c r="W23" s="24">
        <f t="shared" si="13"/>
        <v>0.75500000000000012</v>
      </c>
      <c r="X23" s="33" t="str">
        <f t="shared" si="14"/>
        <v>+</v>
      </c>
      <c r="Y23" s="36" t="str">
        <f t="shared" si="15"/>
        <v>B+</v>
      </c>
      <c r="Z23" s="7"/>
      <c r="AA23" s="5"/>
      <c r="AB23" s="5"/>
      <c r="AC23" s="5"/>
      <c r="AD23" s="5"/>
      <c r="AE23" s="5"/>
      <c r="AF23" s="5"/>
      <c r="AG23" s="5"/>
      <c r="AH23" s="5"/>
    </row>
    <row r="24" spans="1:34" ht="15.75" customHeight="1" x14ac:dyDescent="0.25">
      <c r="A24" s="68"/>
      <c r="B24" s="40" t="s">
        <v>81</v>
      </c>
      <c r="C24" s="27">
        <v>35796</v>
      </c>
      <c r="D24" s="42" t="s">
        <v>24</v>
      </c>
      <c r="E24" s="43" t="s">
        <v>20</v>
      </c>
      <c r="F24" s="43" t="s">
        <v>24</v>
      </c>
      <c r="G24" s="46" t="s">
        <v>19</v>
      </c>
      <c r="H24" s="43" t="s">
        <v>9</v>
      </c>
      <c r="I24" s="46" t="s">
        <v>19</v>
      </c>
      <c r="J24" s="44" t="s">
        <v>19</v>
      </c>
      <c r="K24" s="2">
        <f t="shared" si="1"/>
        <v>10</v>
      </c>
      <c r="L24" s="2">
        <f t="shared" si="2"/>
        <v>15.799999999999999</v>
      </c>
      <c r="M24" s="2">
        <f t="shared" si="3"/>
        <v>10</v>
      </c>
      <c r="N24" s="2">
        <f t="shared" si="4"/>
        <v>14.299999999999999</v>
      </c>
      <c r="O24" s="2">
        <f t="shared" si="5"/>
        <v>18.600000000000001</v>
      </c>
      <c r="P24" s="2">
        <f t="shared" si="6"/>
        <v>14.299999999999999</v>
      </c>
      <c r="Q24" s="2">
        <f t="shared" si="7"/>
        <v>14.299999999999999</v>
      </c>
      <c r="R24" s="3">
        <f t="shared" si="8"/>
        <v>16.3</v>
      </c>
      <c r="S24" s="35">
        <f t="shared" si="9"/>
        <v>13.799999999999999</v>
      </c>
      <c r="T24" s="30">
        <f t="shared" si="10"/>
        <v>3.4499999999999997</v>
      </c>
      <c r="U24" s="31">
        <f t="shared" si="11"/>
        <v>3</v>
      </c>
      <c r="V24" s="32" t="str">
        <f t="shared" si="12"/>
        <v>B</v>
      </c>
      <c r="W24" s="24">
        <f t="shared" si="13"/>
        <v>0.72999999999999976</v>
      </c>
      <c r="X24" s="33" t="str">
        <f t="shared" si="14"/>
        <v>+</v>
      </c>
      <c r="Y24" s="36" t="str">
        <f t="shared" si="15"/>
        <v>B+</v>
      </c>
      <c r="Z24" s="7"/>
      <c r="AA24" s="5"/>
      <c r="AB24" s="5"/>
      <c r="AC24" s="5"/>
      <c r="AD24" s="5"/>
      <c r="AE24" s="5"/>
      <c r="AF24" s="5"/>
      <c r="AG24" s="5"/>
      <c r="AH24" s="5"/>
    </row>
    <row r="25" spans="1:34" ht="15.75" customHeight="1" x14ac:dyDescent="0.25">
      <c r="A25" s="68"/>
      <c r="B25" s="40" t="s">
        <v>42</v>
      </c>
      <c r="C25" s="27">
        <v>38869</v>
      </c>
      <c r="D25" s="42" t="s">
        <v>9</v>
      </c>
      <c r="E25" s="43" t="s">
        <v>9</v>
      </c>
      <c r="F25" s="43" t="s">
        <v>20</v>
      </c>
      <c r="G25" s="43" t="s">
        <v>23</v>
      </c>
      <c r="H25" s="43" t="s">
        <v>24</v>
      </c>
      <c r="I25" s="43" t="s">
        <v>20</v>
      </c>
      <c r="J25" s="44" t="s">
        <v>8</v>
      </c>
      <c r="K25" s="2">
        <f t="shared" si="1"/>
        <v>18.600000000000001</v>
      </c>
      <c r="L25" s="2">
        <f t="shared" si="2"/>
        <v>18.600000000000001</v>
      </c>
      <c r="M25" s="2">
        <f t="shared" si="3"/>
        <v>15.799999999999999</v>
      </c>
      <c r="N25" s="2">
        <f t="shared" si="4"/>
        <v>11.5</v>
      </c>
      <c r="O25" s="2">
        <f t="shared" si="5"/>
        <v>10</v>
      </c>
      <c r="P25" s="2">
        <f t="shared" si="6"/>
        <v>15.799999999999999</v>
      </c>
      <c r="Q25" s="2">
        <f t="shared" si="7"/>
        <v>5.8</v>
      </c>
      <c r="R25" s="3">
        <f t="shared" si="8"/>
        <v>16.100000000000001</v>
      </c>
      <c r="S25" s="35">
        <f t="shared" si="9"/>
        <v>13.799999999999999</v>
      </c>
      <c r="T25" s="63">
        <f t="shared" si="10"/>
        <v>3.4499999999999997</v>
      </c>
      <c r="U25" s="64">
        <f t="shared" si="11"/>
        <v>3</v>
      </c>
      <c r="V25" s="65" t="str">
        <f t="shared" si="12"/>
        <v>B</v>
      </c>
      <c r="W25" s="66">
        <f t="shared" si="13"/>
        <v>0.72999999999999976</v>
      </c>
      <c r="X25" s="67" t="str">
        <f t="shared" si="14"/>
        <v>+</v>
      </c>
      <c r="Y25" s="36" t="str">
        <f t="shared" si="15"/>
        <v>B+</v>
      </c>
      <c r="Z25" s="7"/>
      <c r="AA25" s="5"/>
      <c r="AB25" s="5"/>
      <c r="AC25" s="5"/>
      <c r="AD25" s="5"/>
      <c r="AE25" s="5"/>
      <c r="AF25" s="5"/>
      <c r="AG25" s="5"/>
      <c r="AH25" s="5"/>
    </row>
    <row r="26" spans="1:34" ht="15.75" customHeight="1" x14ac:dyDescent="0.25">
      <c r="A26" s="68"/>
      <c r="B26" s="40" t="s">
        <v>39</v>
      </c>
      <c r="C26" s="27">
        <v>41061</v>
      </c>
      <c r="D26" s="42" t="s">
        <v>9</v>
      </c>
      <c r="E26" s="43" t="s">
        <v>57</v>
      </c>
      <c r="F26" s="43" t="s">
        <v>19</v>
      </c>
      <c r="G26" s="43" t="s">
        <v>23</v>
      </c>
      <c r="H26" s="43" t="s">
        <v>19</v>
      </c>
      <c r="I26" s="43" t="s">
        <v>19</v>
      </c>
      <c r="J26" s="44" t="s">
        <v>33</v>
      </c>
      <c r="K26" s="2">
        <f t="shared" si="1"/>
        <v>18.600000000000001</v>
      </c>
      <c r="L26" s="2">
        <f t="shared" si="2"/>
        <v>17.200000000000003</v>
      </c>
      <c r="M26" s="2">
        <f t="shared" si="3"/>
        <v>14.299999999999999</v>
      </c>
      <c r="N26" s="2">
        <f t="shared" si="4"/>
        <v>11.5</v>
      </c>
      <c r="O26" s="2">
        <f t="shared" si="5"/>
        <v>14.299999999999999</v>
      </c>
      <c r="P26" s="2">
        <f t="shared" si="6"/>
        <v>14.299999999999999</v>
      </c>
      <c r="Q26" s="2">
        <f t="shared" si="7"/>
        <v>8.6</v>
      </c>
      <c r="R26" s="3">
        <f t="shared" si="8"/>
        <v>16.5</v>
      </c>
      <c r="S26" s="35">
        <f t="shared" si="9"/>
        <v>13.799999999999999</v>
      </c>
      <c r="T26" s="30">
        <f t="shared" si="10"/>
        <v>3.4499999999999997</v>
      </c>
      <c r="U26" s="31">
        <f t="shared" si="11"/>
        <v>3</v>
      </c>
      <c r="V26" s="32" t="str">
        <f t="shared" si="12"/>
        <v>B</v>
      </c>
      <c r="W26" s="24">
        <f t="shared" si="13"/>
        <v>0.72999999999999976</v>
      </c>
      <c r="X26" s="33" t="str">
        <f t="shared" si="14"/>
        <v>+</v>
      </c>
      <c r="Y26" s="36" t="str">
        <f t="shared" si="15"/>
        <v>B+</v>
      </c>
      <c r="Z26" s="7"/>
      <c r="AA26" s="5"/>
      <c r="AB26" s="5"/>
      <c r="AC26" s="5"/>
      <c r="AD26" s="5"/>
      <c r="AE26" s="5"/>
      <c r="AF26" s="5"/>
      <c r="AG26" s="5"/>
      <c r="AH26" s="5"/>
    </row>
    <row r="27" spans="1:34" ht="15.75" customHeight="1" x14ac:dyDescent="0.25">
      <c r="A27" s="68"/>
      <c r="B27" s="40" t="s">
        <v>95</v>
      </c>
      <c r="C27" s="27">
        <v>40452</v>
      </c>
      <c r="D27" s="42" t="s">
        <v>38</v>
      </c>
      <c r="E27" s="43" t="s">
        <v>19</v>
      </c>
      <c r="F27" s="43" t="s">
        <v>24</v>
      </c>
      <c r="G27" s="43" t="s">
        <v>29</v>
      </c>
      <c r="H27" s="43" t="s">
        <v>23</v>
      </c>
      <c r="I27" s="43" t="s">
        <v>9</v>
      </c>
      <c r="J27" s="44" t="s">
        <v>80</v>
      </c>
      <c r="K27" s="2">
        <f t="shared" si="1"/>
        <v>1.5</v>
      </c>
      <c r="L27" s="2">
        <f t="shared" si="2"/>
        <v>14.299999999999999</v>
      </c>
      <c r="M27" s="2">
        <f t="shared" si="3"/>
        <v>10</v>
      </c>
      <c r="N27" s="2">
        <f t="shared" si="4"/>
        <v>20</v>
      </c>
      <c r="O27" s="2">
        <f t="shared" si="5"/>
        <v>11.5</v>
      </c>
      <c r="P27" s="2">
        <f t="shared" si="6"/>
        <v>18.600000000000001</v>
      </c>
      <c r="Q27" s="2">
        <f t="shared" si="7"/>
        <v>4.3</v>
      </c>
      <c r="R27" s="3">
        <f t="shared" si="8"/>
        <v>13.4</v>
      </c>
      <c r="S27" s="35">
        <f t="shared" si="9"/>
        <v>13.7</v>
      </c>
      <c r="T27" s="30">
        <f t="shared" si="10"/>
        <v>3.4249999999999994</v>
      </c>
      <c r="U27" s="31">
        <f t="shared" si="11"/>
        <v>3</v>
      </c>
      <c r="V27" s="32" t="str">
        <f t="shared" si="12"/>
        <v>B</v>
      </c>
      <c r="W27" s="24">
        <f t="shared" si="13"/>
        <v>0.7049999999999994</v>
      </c>
      <c r="X27" s="33" t="str">
        <f t="shared" si="14"/>
        <v>+</v>
      </c>
      <c r="Y27" s="36" t="str">
        <f t="shared" si="15"/>
        <v>B+</v>
      </c>
      <c r="Z27" s="7"/>
      <c r="AA27" s="5"/>
      <c r="AB27" s="5"/>
      <c r="AC27" s="5"/>
      <c r="AD27" s="5"/>
      <c r="AE27" s="5"/>
      <c r="AF27" s="5"/>
      <c r="AG27" s="5"/>
      <c r="AH27" s="5"/>
    </row>
    <row r="28" spans="1:34" ht="15" customHeight="1" x14ac:dyDescent="0.25">
      <c r="A28" s="68"/>
      <c r="B28" s="40" t="s">
        <v>78</v>
      </c>
      <c r="C28" s="27">
        <v>35034</v>
      </c>
      <c r="D28" s="42" t="s">
        <v>24</v>
      </c>
      <c r="E28" s="43" t="s">
        <v>19</v>
      </c>
      <c r="F28" s="43" t="s">
        <v>24</v>
      </c>
      <c r="G28" s="46" t="s">
        <v>19</v>
      </c>
      <c r="H28" s="43" t="s">
        <v>9</v>
      </c>
      <c r="I28" s="46" t="s">
        <v>19</v>
      </c>
      <c r="J28" s="44" t="s">
        <v>19</v>
      </c>
      <c r="K28" s="2">
        <f t="shared" si="1"/>
        <v>10</v>
      </c>
      <c r="L28" s="2">
        <f t="shared" si="2"/>
        <v>14.299999999999999</v>
      </c>
      <c r="M28" s="2">
        <f t="shared" si="3"/>
        <v>10</v>
      </c>
      <c r="N28" s="2">
        <f t="shared" si="4"/>
        <v>14.299999999999999</v>
      </c>
      <c r="O28" s="2">
        <f t="shared" si="5"/>
        <v>18.600000000000001</v>
      </c>
      <c r="P28" s="2">
        <f t="shared" si="6"/>
        <v>14.299999999999999</v>
      </c>
      <c r="Q28" s="2">
        <f t="shared" si="7"/>
        <v>14.299999999999999</v>
      </c>
      <c r="R28" s="3">
        <f t="shared" si="8"/>
        <v>16</v>
      </c>
      <c r="S28" s="35">
        <f t="shared" si="9"/>
        <v>13.6</v>
      </c>
      <c r="T28" s="30">
        <f t="shared" si="10"/>
        <v>3.4</v>
      </c>
      <c r="U28" s="31">
        <f t="shared" si="11"/>
        <v>3</v>
      </c>
      <c r="V28" s="32" t="str">
        <f t="shared" si="12"/>
        <v>B</v>
      </c>
      <c r="W28" s="24">
        <f t="shared" si="13"/>
        <v>0.67999999999999994</v>
      </c>
      <c r="X28" s="33" t="str">
        <f t="shared" si="14"/>
        <v>+</v>
      </c>
      <c r="Y28" s="36" t="str">
        <f t="shared" si="15"/>
        <v>B+</v>
      </c>
      <c r="Z28" s="7"/>
      <c r="AA28" s="5"/>
      <c r="AB28" s="5"/>
      <c r="AC28" s="5"/>
      <c r="AD28" s="5"/>
      <c r="AE28" s="5"/>
      <c r="AF28" s="5"/>
      <c r="AG28" s="5"/>
      <c r="AH28" s="5"/>
    </row>
    <row r="29" spans="1:34" ht="15" customHeight="1" x14ac:dyDescent="0.25">
      <c r="A29" s="68"/>
      <c r="B29" s="40" t="s">
        <v>91</v>
      </c>
      <c r="C29" s="27">
        <v>39022</v>
      </c>
      <c r="D29" s="42" t="s">
        <v>24</v>
      </c>
      <c r="E29" s="43" t="s">
        <v>19</v>
      </c>
      <c r="F29" s="43" t="s">
        <v>24</v>
      </c>
      <c r="G29" s="43" t="s">
        <v>19</v>
      </c>
      <c r="H29" s="43" t="s">
        <v>9</v>
      </c>
      <c r="I29" s="43" t="s">
        <v>19</v>
      </c>
      <c r="J29" s="44" t="s">
        <v>19</v>
      </c>
      <c r="K29" s="2">
        <f t="shared" si="1"/>
        <v>10</v>
      </c>
      <c r="L29" s="2">
        <f t="shared" si="2"/>
        <v>14.299999999999999</v>
      </c>
      <c r="M29" s="2">
        <f t="shared" si="3"/>
        <v>10</v>
      </c>
      <c r="N29" s="2">
        <f t="shared" si="4"/>
        <v>14.299999999999999</v>
      </c>
      <c r="O29" s="2">
        <f t="shared" si="5"/>
        <v>18.600000000000001</v>
      </c>
      <c r="P29" s="2">
        <f t="shared" si="6"/>
        <v>14.299999999999999</v>
      </c>
      <c r="Q29" s="2">
        <f t="shared" si="7"/>
        <v>14.299999999999999</v>
      </c>
      <c r="R29" s="3">
        <f t="shared" si="8"/>
        <v>16</v>
      </c>
      <c r="S29" s="35">
        <f t="shared" si="9"/>
        <v>13.6</v>
      </c>
      <c r="T29" s="30">
        <f t="shared" si="10"/>
        <v>3.4</v>
      </c>
      <c r="U29" s="31">
        <f t="shared" si="11"/>
        <v>3</v>
      </c>
      <c r="V29" s="32" t="str">
        <f t="shared" si="12"/>
        <v>B</v>
      </c>
      <c r="W29" s="24">
        <f t="shared" si="13"/>
        <v>0.67999999999999994</v>
      </c>
      <c r="X29" s="33" t="str">
        <f t="shared" si="14"/>
        <v>+</v>
      </c>
      <c r="Y29" s="36" t="str">
        <f t="shared" si="15"/>
        <v>B+</v>
      </c>
      <c r="Z29" s="7"/>
      <c r="AA29" s="5"/>
      <c r="AB29" s="5"/>
      <c r="AC29" s="5"/>
      <c r="AD29" s="5"/>
      <c r="AE29" s="5"/>
      <c r="AF29" s="5"/>
      <c r="AG29" s="5"/>
      <c r="AH29" s="5"/>
    </row>
    <row r="30" spans="1:34" ht="15.75" customHeight="1" x14ac:dyDescent="0.25">
      <c r="A30" s="68"/>
      <c r="B30" s="40" t="s">
        <v>36</v>
      </c>
      <c r="C30" s="27">
        <v>43191</v>
      </c>
      <c r="D30" s="42" t="s">
        <v>9</v>
      </c>
      <c r="E30" s="43" t="s">
        <v>9</v>
      </c>
      <c r="F30" s="43" t="s">
        <v>19</v>
      </c>
      <c r="G30" s="43" t="s">
        <v>37</v>
      </c>
      <c r="H30" s="43" t="s">
        <v>9</v>
      </c>
      <c r="I30" s="43" t="s">
        <v>24</v>
      </c>
      <c r="J30" s="44" t="s">
        <v>9</v>
      </c>
      <c r="K30" s="14">
        <f t="shared" si="1"/>
        <v>18.600000000000001</v>
      </c>
      <c r="L30" s="2">
        <f t="shared" si="2"/>
        <v>18.600000000000001</v>
      </c>
      <c r="M30" s="2">
        <f t="shared" si="3"/>
        <v>14.299999999999999</v>
      </c>
      <c r="N30" s="2">
        <f t="shared" si="4"/>
        <v>7.1999999999999993</v>
      </c>
      <c r="O30" s="2">
        <f t="shared" si="5"/>
        <v>18.600000000000001</v>
      </c>
      <c r="P30" s="2">
        <f t="shared" si="6"/>
        <v>10</v>
      </c>
      <c r="Q30" s="2">
        <f t="shared" si="7"/>
        <v>18.600000000000001</v>
      </c>
      <c r="R30" s="3">
        <f t="shared" si="8"/>
        <v>17.700000000000003</v>
      </c>
      <c r="S30" s="35">
        <f t="shared" si="9"/>
        <v>13.5</v>
      </c>
      <c r="T30" s="30">
        <f t="shared" si="10"/>
        <v>3.375</v>
      </c>
      <c r="U30" s="31">
        <f t="shared" si="11"/>
        <v>3</v>
      </c>
      <c r="V30" s="32" t="str">
        <f t="shared" si="12"/>
        <v>B</v>
      </c>
      <c r="W30" s="24">
        <f t="shared" si="13"/>
        <v>0.65500000000000003</v>
      </c>
      <c r="X30" s="33" t="str">
        <f t="shared" si="14"/>
        <v/>
      </c>
      <c r="Y30" s="36" t="str">
        <f t="shared" si="15"/>
        <v>B</v>
      </c>
      <c r="Z30" s="7"/>
      <c r="AA30" s="5"/>
      <c r="AB30" s="5"/>
      <c r="AC30" s="5"/>
      <c r="AD30" s="5"/>
      <c r="AE30" s="5"/>
      <c r="AF30" s="5"/>
      <c r="AG30" s="5"/>
      <c r="AH30" s="5"/>
    </row>
    <row r="31" spans="1:34" ht="15.75" customHeight="1" x14ac:dyDescent="0.25">
      <c r="A31" s="68"/>
      <c r="B31" s="40" t="s">
        <v>52</v>
      </c>
      <c r="C31" s="27">
        <v>35674</v>
      </c>
      <c r="D31" s="42" t="s">
        <v>24</v>
      </c>
      <c r="E31" s="46" t="s">
        <v>20</v>
      </c>
      <c r="F31" s="46" t="s">
        <v>23</v>
      </c>
      <c r="G31" s="46" t="s">
        <v>19</v>
      </c>
      <c r="H31" s="46" t="s">
        <v>23</v>
      </c>
      <c r="I31" s="43" t="s">
        <v>19</v>
      </c>
      <c r="J31" s="44" t="s">
        <v>19</v>
      </c>
      <c r="K31" s="2">
        <f t="shared" si="1"/>
        <v>10</v>
      </c>
      <c r="L31" s="2">
        <f t="shared" si="2"/>
        <v>15.799999999999999</v>
      </c>
      <c r="M31" s="2">
        <f t="shared" si="3"/>
        <v>11.5</v>
      </c>
      <c r="N31" s="2">
        <f t="shared" si="4"/>
        <v>14.299999999999999</v>
      </c>
      <c r="O31" s="2">
        <f t="shared" si="5"/>
        <v>11.5</v>
      </c>
      <c r="P31" s="2">
        <f t="shared" si="6"/>
        <v>14.299999999999999</v>
      </c>
      <c r="Q31" s="2">
        <f t="shared" si="7"/>
        <v>14.299999999999999</v>
      </c>
      <c r="R31" s="3">
        <f t="shared" si="8"/>
        <v>15.299999999999999</v>
      </c>
      <c r="S31" s="35">
        <f t="shared" si="9"/>
        <v>13.4</v>
      </c>
      <c r="T31" s="30">
        <f t="shared" si="10"/>
        <v>3.35</v>
      </c>
      <c r="U31" s="31">
        <f t="shared" si="11"/>
        <v>3</v>
      </c>
      <c r="V31" s="32" t="str">
        <f t="shared" si="12"/>
        <v>B</v>
      </c>
      <c r="W31" s="24">
        <f t="shared" si="13"/>
        <v>0.63000000000000012</v>
      </c>
      <c r="X31" s="33" t="str">
        <f t="shared" si="14"/>
        <v/>
      </c>
      <c r="Y31" s="36" t="str">
        <f t="shared" si="15"/>
        <v>B</v>
      </c>
      <c r="Z31" s="7"/>
      <c r="AA31" s="5"/>
      <c r="AB31" s="5"/>
      <c r="AC31" s="5"/>
      <c r="AD31" s="5"/>
      <c r="AE31" s="5"/>
      <c r="AF31" s="5"/>
      <c r="AG31" s="5"/>
      <c r="AH31" s="5"/>
    </row>
    <row r="32" spans="1:34" ht="15.75" customHeight="1" x14ac:dyDescent="0.25">
      <c r="A32" s="68"/>
      <c r="B32" s="40" t="s">
        <v>43</v>
      </c>
      <c r="C32" s="27">
        <v>42795</v>
      </c>
      <c r="D32" s="42" t="s">
        <v>38</v>
      </c>
      <c r="E32" s="43" t="s">
        <v>9</v>
      </c>
      <c r="F32" s="43" t="s">
        <v>8</v>
      </c>
      <c r="G32" s="43" t="s">
        <v>29</v>
      </c>
      <c r="H32" s="43" t="s">
        <v>24</v>
      </c>
      <c r="I32" s="43" t="s">
        <v>19</v>
      </c>
      <c r="J32" s="44" t="s">
        <v>24</v>
      </c>
      <c r="K32" s="2">
        <f t="shared" si="1"/>
        <v>1.5</v>
      </c>
      <c r="L32" s="2">
        <f t="shared" si="2"/>
        <v>18.600000000000001</v>
      </c>
      <c r="M32" s="2">
        <f t="shared" si="3"/>
        <v>5.8</v>
      </c>
      <c r="N32" s="2">
        <f t="shared" si="4"/>
        <v>20</v>
      </c>
      <c r="O32" s="2">
        <f t="shared" si="5"/>
        <v>10</v>
      </c>
      <c r="P32" s="2">
        <f t="shared" si="6"/>
        <v>14.299999999999999</v>
      </c>
      <c r="Q32" s="2">
        <f t="shared" si="7"/>
        <v>10</v>
      </c>
      <c r="R32" s="3">
        <f t="shared" si="8"/>
        <v>13.4</v>
      </c>
      <c r="S32" s="35">
        <f t="shared" si="9"/>
        <v>13.299999999999999</v>
      </c>
      <c r="T32" s="63">
        <f t="shared" si="10"/>
        <v>3.3249999999999997</v>
      </c>
      <c r="U32" s="64">
        <f t="shared" si="11"/>
        <v>3</v>
      </c>
      <c r="V32" s="65" t="str">
        <f t="shared" si="12"/>
        <v>B</v>
      </c>
      <c r="W32" s="66">
        <f t="shared" si="13"/>
        <v>0.60499999999999976</v>
      </c>
      <c r="X32" s="67" t="str">
        <f t="shared" si="14"/>
        <v/>
      </c>
      <c r="Y32" s="36" t="str">
        <f t="shared" si="15"/>
        <v>B</v>
      </c>
      <c r="Z32" s="7"/>
      <c r="AA32" s="5"/>
      <c r="AB32" s="5"/>
      <c r="AC32" s="5"/>
      <c r="AD32" s="5"/>
      <c r="AE32" s="5"/>
      <c r="AF32" s="5"/>
      <c r="AG32" s="5"/>
      <c r="AH32" s="5"/>
    </row>
    <row r="33" spans="1:34" ht="15" customHeight="1" x14ac:dyDescent="0.25">
      <c r="A33" s="68"/>
      <c r="B33" s="40" t="s">
        <v>40</v>
      </c>
      <c r="C33" s="27">
        <v>41153</v>
      </c>
      <c r="D33" s="42" t="s">
        <v>8</v>
      </c>
      <c r="E33" s="43" t="s">
        <v>19</v>
      </c>
      <c r="F33" s="43" t="s">
        <v>8</v>
      </c>
      <c r="G33" s="43" t="s">
        <v>9</v>
      </c>
      <c r="H33" s="43" t="s">
        <v>23</v>
      </c>
      <c r="I33" s="43" t="s">
        <v>9</v>
      </c>
      <c r="J33" s="44" t="s">
        <v>24</v>
      </c>
      <c r="K33" s="2">
        <f t="shared" si="1"/>
        <v>5.8</v>
      </c>
      <c r="L33" s="2">
        <f t="shared" si="2"/>
        <v>14.299999999999999</v>
      </c>
      <c r="M33" s="2">
        <f t="shared" si="3"/>
        <v>5.8</v>
      </c>
      <c r="N33" s="2">
        <f t="shared" si="4"/>
        <v>18.600000000000001</v>
      </c>
      <c r="O33" s="2">
        <f t="shared" si="5"/>
        <v>11.5</v>
      </c>
      <c r="P33" s="2">
        <f t="shared" si="6"/>
        <v>18.600000000000001</v>
      </c>
      <c r="Q33" s="2">
        <f t="shared" si="7"/>
        <v>10</v>
      </c>
      <c r="R33" s="3">
        <f t="shared" si="8"/>
        <v>14.1</v>
      </c>
      <c r="S33" s="35">
        <f t="shared" si="9"/>
        <v>13.2</v>
      </c>
      <c r="T33" s="30">
        <f t="shared" si="10"/>
        <v>3.2999999999999994</v>
      </c>
      <c r="U33" s="31">
        <f t="shared" si="11"/>
        <v>3</v>
      </c>
      <c r="V33" s="32" t="str">
        <f t="shared" si="12"/>
        <v>B</v>
      </c>
      <c r="W33" s="24">
        <f t="shared" si="13"/>
        <v>0.5799999999999994</v>
      </c>
      <c r="X33" s="33" t="str">
        <f t="shared" si="14"/>
        <v/>
      </c>
      <c r="Y33" s="36" t="str">
        <f t="shared" si="15"/>
        <v>B</v>
      </c>
      <c r="Z33" s="7"/>
      <c r="AA33" s="5"/>
      <c r="AB33" s="5"/>
      <c r="AC33" s="5"/>
      <c r="AD33" s="5"/>
      <c r="AE33" s="5"/>
      <c r="AF33" s="5"/>
      <c r="AG33" s="5"/>
      <c r="AH33" s="5"/>
    </row>
    <row r="34" spans="1:34" ht="15.75" customHeight="1" x14ac:dyDescent="0.25">
      <c r="A34" s="68"/>
      <c r="B34" s="40" t="s">
        <v>82</v>
      </c>
      <c r="C34" s="27">
        <v>38412</v>
      </c>
      <c r="D34" s="42" t="s">
        <v>24</v>
      </c>
      <c r="E34" s="43" t="s">
        <v>19</v>
      </c>
      <c r="F34" s="43" t="s">
        <v>24</v>
      </c>
      <c r="G34" s="43" t="s">
        <v>45</v>
      </c>
      <c r="H34" s="43" t="s">
        <v>9</v>
      </c>
      <c r="I34" s="43" t="s">
        <v>19</v>
      </c>
      <c r="J34" s="44" t="s">
        <v>45</v>
      </c>
      <c r="K34" s="2">
        <f t="shared" si="1"/>
        <v>10</v>
      </c>
      <c r="L34" s="2">
        <f t="shared" si="2"/>
        <v>14.299999999999999</v>
      </c>
      <c r="M34" s="2">
        <f t="shared" si="3"/>
        <v>10</v>
      </c>
      <c r="N34" s="2">
        <f t="shared" si="4"/>
        <v>12.9</v>
      </c>
      <c r="O34" s="2">
        <f t="shared" si="5"/>
        <v>18.600000000000001</v>
      </c>
      <c r="P34" s="2">
        <f t="shared" si="6"/>
        <v>14.299999999999999</v>
      </c>
      <c r="Q34" s="2">
        <f t="shared" si="7"/>
        <v>12.9</v>
      </c>
      <c r="R34" s="3">
        <f t="shared" si="8"/>
        <v>15.5</v>
      </c>
      <c r="S34" s="35">
        <f t="shared" si="9"/>
        <v>13.1</v>
      </c>
      <c r="T34" s="30">
        <f t="shared" si="10"/>
        <v>3.2750000000000004</v>
      </c>
      <c r="U34" s="31">
        <f t="shared" si="11"/>
        <v>3</v>
      </c>
      <c r="V34" s="32" t="str">
        <f t="shared" si="12"/>
        <v>B</v>
      </c>
      <c r="W34" s="24">
        <f t="shared" si="13"/>
        <v>0.55500000000000038</v>
      </c>
      <c r="X34" s="33" t="str">
        <f t="shared" si="14"/>
        <v/>
      </c>
      <c r="Y34" s="36" t="str">
        <f t="shared" si="15"/>
        <v>B</v>
      </c>
      <c r="Z34" s="7"/>
      <c r="AA34" s="5"/>
      <c r="AB34" s="5"/>
      <c r="AC34" s="5"/>
      <c r="AD34" s="5"/>
      <c r="AE34" s="5"/>
      <c r="AF34" s="5"/>
      <c r="AG34" s="5"/>
      <c r="AH34" s="5"/>
    </row>
    <row r="35" spans="1:34" ht="15.75" customHeight="1" x14ac:dyDescent="0.25">
      <c r="A35" s="68"/>
      <c r="B35" s="40" t="s">
        <v>56</v>
      </c>
      <c r="C35" s="27">
        <v>42125</v>
      </c>
      <c r="D35" s="42" t="s">
        <v>8</v>
      </c>
      <c r="E35" s="43" t="s">
        <v>29</v>
      </c>
      <c r="F35" s="43" t="s">
        <v>20</v>
      </c>
      <c r="G35" s="43" t="s">
        <v>23</v>
      </c>
      <c r="H35" s="43" t="s">
        <v>57</v>
      </c>
      <c r="I35" s="43" t="s">
        <v>33</v>
      </c>
      <c r="J35" s="44" t="s">
        <v>8</v>
      </c>
      <c r="K35" s="14">
        <f t="shared" si="1"/>
        <v>5.8</v>
      </c>
      <c r="L35" s="2">
        <f t="shared" si="2"/>
        <v>20</v>
      </c>
      <c r="M35" s="2">
        <f t="shared" si="3"/>
        <v>15.799999999999999</v>
      </c>
      <c r="N35" s="2">
        <f t="shared" si="4"/>
        <v>11.5</v>
      </c>
      <c r="O35" s="2">
        <f t="shared" si="5"/>
        <v>17.200000000000003</v>
      </c>
      <c r="P35" s="2">
        <f t="shared" si="6"/>
        <v>8.6</v>
      </c>
      <c r="Q35" s="2">
        <f t="shared" si="7"/>
        <v>5.8</v>
      </c>
      <c r="R35" s="3">
        <f t="shared" si="8"/>
        <v>14.2</v>
      </c>
      <c r="S35" s="35">
        <f t="shared" si="9"/>
        <v>13.1</v>
      </c>
      <c r="T35" s="30">
        <f t="shared" si="10"/>
        <v>3.2750000000000004</v>
      </c>
      <c r="U35" s="31">
        <f t="shared" si="11"/>
        <v>3</v>
      </c>
      <c r="V35" s="32" t="str">
        <f t="shared" si="12"/>
        <v>B</v>
      </c>
      <c r="W35" s="24">
        <f t="shared" si="13"/>
        <v>0.55500000000000038</v>
      </c>
      <c r="X35" s="33" t="str">
        <f t="shared" si="14"/>
        <v/>
      </c>
      <c r="Y35" s="36" t="str">
        <f t="shared" si="15"/>
        <v>B</v>
      </c>
      <c r="Z35" s="7"/>
      <c r="AA35" s="5"/>
      <c r="AB35" s="5"/>
      <c r="AC35" s="5"/>
      <c r="AD35" s="5"/>
      <c r="AE35" s="5"/>
      <c r="AF35" s="5"/>
      <c r="AG35" s="5"/>
      <c r="AH35" s="5"/>
    </row>
    <row r="36" spans="1:34" ht="15.75" customHeight="1" x14ac:dyDescent="0.25">
      <c r="A36" s="68"/>
      <c r="B36" s="40" t="s">
        <v>50</v>
      </c>
      <c r="C36" s="27">
        <v>39569</v>
      </c>
      <c r="D36" s="42" t="s">
        <v>9</v>
      </c>
      <c r="E36" s="43" t="s">
        <v>24</v>
      </c>
      <c r="F36" s="43" t="s">
        <v>9</v>
      </c>
      <c r="G36" s="43" t="s">
        <v>37</v>
      </c>
      <c r="H36" s="43" t="s">
        <v>29</v>
      </c>
      <c r="I36" s="43" t="s">
        <v>24</v>
      </c>
      <c r="J36" s="44" t="s">
        <v>19</v>
      </c>
      <c r="K36" s="2">
        <f t="shared" si="1"/>
        <v>18.600000000000001</v>
      </c>
      <c r="L36" s="2">
        <f t="shared" si="2"/>
        <v>10</v>
      </c>
      <c r="M36" s="2">
        <f t="shared" si="3"/>
        <v>18.600000000000001</v>
      </c>
      <c r="N36" s="2">
        <f t="shared" si="4"/>
        <v>7.1999999999999993</v>
      </c>
      <c r="O36" s="2">
        <f t="shared" si="5"/>
        <v>20</v>
      </c>
      <c r="P36" s="2">
        <f t="shared" si="6"/>
        <v>10</v>
      </c>
      <c r="Q36" s="2">
        <f t="shared" si="7"/>
        <v>14.299999999999999</v>
      </c>
      <c r="R36" s="3">
        <f t="shared" si="8"/>
        <v>16.5</v>
      </c>
      <c r="S36" s="35">
        <f t="shared" si="9"/>
        <v>12.9</v>
      </c>
      <c r="T36" s="30">
        <f t="shared" si="10"/>
        <v>3.2250000000000001</v>
      </c>
      <c r="U36" s="31">
        <f t="shared" si="11"/>
        <v>3</v>
      </c>
      <c r="V36" s="32" t="str">
        <f t="shared" si="12"/>
        <v>B</v>
      </c>
      <c r="W36" s="24">
        <f t="shared" si="13"/>
        <v>0.50500000000000012</v>
      </c>
      <c r="X36" s="33" t="str">
        <f t="shared" si="14"/>
        <v/>
      </c>
      <c r="Y36" s="36" t="str">
        <f t="shared" si="15"/>
        <v>B</v>
      </c>
      <c r="Z36" s="7"/>
      <c r="AA36" s="5"/>
      <c r="AB36" s="5"/>
      <c r="AC36" s="5"/>
      <c r="AD36" s="5"/>
      <c r="AE36" s="5"/>
      <c r="AF36" s="5"/>
      <c r="AG36" s="5"/>
      <c r="AH36" s="5"/>
    </row>
    <row r="37" spans="1:34" ht="15" customHeight="1" x14ac:dyDescent="0.25">
      <c r="A37" s="68"/>
      <c r="B37" s="40" t="s">
        <v>46</v>
      </c>
      <c r="C37" s="27">
        <v>41671</v>
      </c>
      <c r="D37" s="42" t="s">
        <v>38</v>
      </c>
      <c r="E37" s="43" t="s">
        <v>19</v>
      </c>
      <c r="F37" s="43" t="s">
        <v>8</v>
      </c>
      <c r="G37" s="43" t="s">
        <v>9</v>
      </c>
      <c r="H37" s="43" t="s">
        <v>9</v>
      </c>
      <c r="I37" s="43" t="s">
        <v>19</v>
      </c>
      <c r="J37" s="44" t="s">
        <v>37</v>
      </c>
      <c r="K37" s="2">
        <f t="shared" ref="K37:K63" si="16">ROUNDUP((((70-CODE(LEFT(D37,1)))*3)+IF(RIGHT(D37,1)="+",1,0)-IF(RIGHT(D37,1)="-",1,0)-2)/14*20,1)</f>
        <v>1.5</v>
      </c>
      <c r="L37" s="2">
        <f t="shared" ref="L37:L63" si="17">ROUNDUP((((70-CODE(LEFT(E37,1)))*3)+IF(RIGHT(E37,1)="+",1,0)-IF(RIGHT(E37,1)="-",1,0)-2)/14*20,1)</f>
        <v>14.299999999999999</v>
      </c>
      <c r="M37" s="2">
        <f t="shared" ref="M37:M63" si="18">ROUNDUP((((70-CODE(LEFT(F37,1)))*3)+IF(RIGHT(F37,1)="+",1,0)-IF(RIGHT(F37,1)="-",1,0)-2)/14*20,1)</f>
        <v>5.8</v>
      </c>
      <c r="N37" s="2">
        <f t="shared" ref="N37:N63" si="19">ROUNDUP((((70-CODE(LEFT(G37,1)))*3)+IF(RIGHT(G37,1)="+",1,0)-IF(RIGHT(G37,1)="-",1,0)-2)/14*20,1)</f>
        <v>18.600000000000001</v>
      </c>
      <c r="O37" s="2">
        <f t="shared" ref="O37:O63" si="20">ROUNDUP((((70-CODE(LEFT(H37,1)))*3)+IF(RIGHT(H37,1)="+",1,0)-IF(RIGHT(H37,1)="-",1,0)-2)/14*20,1)</f>
        <v>18.600000000000001</v>
      </c>
      <c r="P37" s="2">
        <f t="shared" ref="P37:P63" si="21">ROUNDUP((((70-CODE(LEFT(I37,1)))*3)+IF(RIGHT(I37,1)="+",1,0)-IF(RIGHT(I37,1)="-",1,0)-2)/14*20,1)</f>
        <v>14.299999999999999</v>
      </c>
      <c r="Q37" s="2">
        <f t="shared" ref="Q37:Q63" si="22">ROUNDUP((((70-CODE(LEFT(J37,1)))*3)+IF(RIGHT(J37,1)="+",1,0)-IF(RIGHT(J37,1)="-",1,0)-2)/14*20,1)</f>
        <v>7.1999999999999993</v>
      </c>
      <c r="R37" s="3">
        <f t="shared" ref="R37:R63" si="23">ROUNDUP(SUM(K37:Q37)/6,1)</f>
        <v>13.4</v>
      </c>
      <c r="S37" s="35">
        <f t="shared" ref="S37:S63" si="24">ROUNDUP(SUM(K37*$Z$4,L37*$AA$4,M37*$AB$4,N37*$AC$4,O37*$AD$4,P37*$AE$4,Q37*$AF$4),1)</f>
        <v>12.9</v>
      </c>
      <c r="T37" s="30">
        <f t="shared" ref="T37:T63" si="25">(S37/20*15)/3</f>
        <v>3.2250000000000001</v>
      </c>
      <c r="U37" s="31">
        <f t="shared" ref="U37:U63" si="26">ROUNDDOWN(T37,0)</f>
        <v>3</v>
      </c>
      <c r="V37" s="32" t="str">
        <f t="shared" ref="V37:V63" si="27">IF(S37&gt;=16,"A",IF(S37&gt;=12,"B",IF(S37&gt;=8,"C",IF(S37&gt;=4,"D","E"))))</f>
        <v>B</v>
      </c>
      <c r="W37" s="24">
        <f t="shared" ref="W37:W63" si="28">T37-ROUNDDOWN(T37,0)+$AG$4</f>
        <v>0.50500000000000012</v>
      </c>
      <c r="X37" s="33" t="str">
        <f t="shared" ref="X37:X63" si="29">IF(W37&gt;0.66,"+",IF(W37&lt;0.33,"-",""))</f>
        <v/>
      </c>
      <c r="Y37" s="36" t="str">
        <f t="shared" ref="Y37:Y63" si="30">CONCATENATE(V37,X37)</f>
        <v>B</v>
      </c>
      <c r="Z37" s="7"/>
      <c r="AA37" s="5"/>
      <c r="AB37" s="5"/>
      <c r="AC37" s="5"/>
      <c r="AD37" s="5"/>
      <c r="AE37" s="5"/>
      <c r="AF37" s="5"/>
      <c r="AG37" s="5"/>
      <c r="AH37" s="5"/>
    </row>
    <row r="38" spans="1:34" ht="15.75" customHeight="1" x14ac:dyDescent="0.25">
      <c r="A38" s="68"/>
      <c r="B38" s="40" t="s">
        <v>91</v>
      </c>
      <c r="C38" s="27">
        <v>40969</v>
      </c>
      <c r="D38" s="42" t="s">
        <v>24</v>
      </c>
      <c r="E38" s="43" t="s">
        <v>19</v>
      </c>
      <c r="F38" s="43" t="s">
        <v>24</v>
      </c>
      <c r="G38" s="43" t="s">
        <v>23</v>
      </c>
      <c r="H38" s="43" t="s">
        <v>9</v>
      </c>
      <c r="I38" s="43" t="s">
        <v>19</v>
      </c>
      <c r="J38" s="44" t="s">
        <v>19</v>
      </c>
      <c r="K38" s="2">
        <f t="shared" si="16"/>
        <v>10</v>
      </c>
      <c r="L38" s="2">
        <f t="shared" si="17"/>
        <v>14.299999999999999</v>
      </c>
      <c r="M38" s="2">
        <f t="shared" si="18"/>
        <v>10</v>
      </c>
      <c r="N38" s="2">
        <f t="shared" si="19"/>
        <v>11.5</v>
      </c>
      <c r="O38" s="2">
        <f t="shared" si="20"/>
        <v>18.600000000000001</v>
      </c>
      <c r="P38" s="2">
        <f t="shared" si="21"/>
        <v>14.299999999999999</v>
      </c>
      <c r="Q38" s="2">
        <f t="shared" si="22"/>
        <v>14.299999999999999</v>
      </c>
      <c r="R38" s="3">
        <f t="shared" si="23"/>
        <v>15.5</v>
      </c>
      <c r="S38" s="35">
        <f t="shared" si="24"/>
        <v>12.799999999999999</v>
      </c>
      <c r="T38" s="63">
        <f t="shared" si="25"/>
        <v>3.1999999999999993</v>
      </c>
      <c r="U38" s="64">
        <f t="shared" si="26"/>
        <v>3</v>
      </c>
      <c r="V38" s="65" t="str">
        <f t="shared" si="27"/>
        <v>B</v>
      </c>
      <c r="W38" s="66">
        <f t="shared" si="28"/>
        <v>0.47999999999999932</v>
      </c>
      <c r="X38" s="67" t="str">
        <f t="shared" si="29"/>
        <v/>
      </c>
      <c r="Y38" s="36" t="str">
        <f t="shared" si="30"/>
        <v>B</v>
      </c>
      <c r="Z38" s="7"/>
      <c r="AA38" s="5"/>
      <c r="AB38" s="5"/>
      <c r="AC38" s="5"/>
      <c r="AD38" s="5"/>
      <c r="AE38" s="5"/>
      <c r="AF38" s="5"/>
      <c r="AG38" s="5"/>
      <c r="AH38" s="5"/>
    </row>
    <row r="39" spans="1:34" ht="15.75" customHeight="1" x14ac:dyDescent="0.25">
      <c r="A39" s="68"/>
      <c r="B39" s="40" t="s">
        <v>44</v>
      </c>
      <c r="C39" s="27">
        <v>42430</v>
      </c>
      <c r="D39" s="42" t="s">
        <v>38</v>
      </c>
      <c r="E39" s="43" t="s">
        <v>19</v>
      </c>
      <c r="F39" s="43" t="s">
        <v>19</v>
      </c>
      <c r="G39" s="43" t="s">
        <v>45</v>
      </c>
      <c r="H39" s="43" t="s">
        <v>20</v>
      </c>
      <c r="I39" s="43" t="s">
        <v>19</v>
      </c>
      <c r="J39" s="44" t="s">
        <v>24</v>
      </c>
      <c r="K39" s="14">
        <f t="shared" si="16"/>
        <v>1.5</v>
      </c>
      <c r="L39" s="2">
        <f t="shared" si="17"/>
        <v>14.299999999999999</v>
      </c>
      <c r="M39" s="2">
        <f t="shared" si="18"/>
        <v>14.299999999999999</v>
      </c>
      <c r="N39" s="2">
        <f t="shared" si="19"/>
        <v>12.9</v>
      </c>
      <c r="O39" s="2">
        <f t="shared" si="20"/>
        <v>15.799999999999999</v>
      </c>
      <c r="P39" s="2">
        <f t="shared" si="21"/>
        <v>14.299999999999999</v>
      </c>
      <c r="Q39" s="2">
        <f t="shared" si="22"/>
        <v>10</v>
      </c>
      <c r="R39" s="3">
        <f t="shared" si="23"/>
        <v>13.9</v>
      </c>
      <c r="S39" s="35">
        <f t="shared" si="24"/>
        <v>12.799999999999999</v>
      </c>
      <c r="T39" s="30">
        <f t="shared" si="25"/>
        <v>3.1999999999999993</v>
      </c>
      <c r="U39" s="31">
        <f t="shared" si="26"/>
        <v>3</v>
      </c>
      <c r="V39" s="32" t="str">
        <f t="shared" si="27"/>
        <v>B</v>
      </c>
      <c r="W39" s="24">
        <f t="shared" si="28"/>
        <v>0.47999999999999932</v>
      </c>
      <c r="X39" s="33" t="str">
        <f t="shared" si="29"/>
        <v/>
      </c>
      <c r="Y39" s="36" t="str">
        <f t="shared" si="30"/>
        <v>B</v>
      </c>
      <c r="Z39" s="7"/>
      <c r="AA39" s="5"/>
      <c r="AB39" s="5"/>
      <c r="AC39" s="5"/>
      <c r="AD39" s="5"/>
      <c r="AE39" s="5"/>
      <c r="AF39" s="5"/>
      <c r="AG39" s="5"/>
      <c r="AH39" s="5"/>
    </row>
    <row r="40" spans="1:34" ht="15" customHeight="1" x14ac:dyDescent="0.25">
      <c r="A40" s="68"/>
      <c r="B40" s="40" t="s">
        <v>79</v>
      </c>
      <c r="C40" s="27">
        <v>42705</v>
      </c>
      <c r="D40" s="42" t="s">
        <v>24</v>
      </c>
      <c r="E40" s="43" t="s">
        <v>19</v>
      </c>
      <c r="F40" s="43" t="s">
        <v>24</v>
      </c>
      <c r="G40" s="43" t="s">
        <v>20</v>
      </c>
      <c r="H40" s="43" t="s">
        <v>9</v>
      </c>
      <c r="I40" s="43" t="s">
        <v>80</v>
      </c>
      <c r="J40" s="44" t="s">
        <v>23</v>
      </c>
      <c r="K40" s="2">
        <f t="shared" si="16"/>
        <v>10</v>
      </c>
      <c r="L40" s="2">
        <f t="shared" si="17"/>
        <v>14.299999999999999</v>
      </c>
      <c r="M40" s="2">
        <f t="shared" si="18"/>
        <v>10</v>
      </c>
      <c r="N40" s="2">
        <f t="shared" si="19"/>
        <v>15.799999999999999</v>
      </c>
      <c r="O40" s="2">
        <f t="shared" si="20"/>
        <v>18.600000000000001</v>
      </c>
      <c r="P40" s="2">
        <f t="shared" si="21"/>
        <v>4.3</v>
      </c>
      <c r="Q40" s="2">
        <f t="shared" si="22"/>
        <v>11.5</v>
      </c>
      <c r="R40" s="3">
        <f t="shared" si="23"/>
        <v>14.1</v>
      </c>
      <c r="S40" s="35">
        <f t="shared" si="24"/>
        <v>12.799999999999999</v>
      </c>
      <c r="T40" s="30">
        <f t="shared" si="25"/>
        <v>3.1999999999999993</v>
      </c>
      <c r="U40" s="31">
        <f t="shared" si="26"/>
        <v>3</v>
      </c>
      <c r="V40" s="32" t="str">
        <f t="shared" si="27"/>
        <v>B</v>
      </c>
      <c r="W40" s="24">
        <f t="shared" si="28"/>
        <v>0.47999999999999932</v>
      </c>
      <c r="X40" s="33" t="str">
        <f t="shared" si="29"/>
        <v/>
      </c>
      <c r="Y40" s="36" t="str">
        <f t="shared" si="30"/>
        <v>B</v>
      </c>
      <c r="Z40" s="7"/>
      <c r="AA40" s="5"/>
      <c r="AB40" s="5"/>
      <c r="AC40" s="5"/>
      <c r="AD40" s="5"/>
      <c r="AE40" s="5"/>
      <c r="AF40" s="5"/>
      <c r="AG40" s="5"/>
      <c r="AH40" s="5"/>
    </row>
    <row r="41" spans="1:34" ht="15" customHeight="1" x14ac:dyDescent="0.25">
      <c r="A41" s="68"/>
      <c r="B41" s="40" t="s">
        <v>49</v>
      </c>
      <c r="C41" s="27">
        <v>43770</v>
      </c>
      <c r="D41" s="42" t="s">
        <v>24</v>
      </c>
      <c r="E41" s="43" t="s">
        <v>19</v>
      </c>
      <c r="F41" s="43" t="s">
        <v>8</v>
      </c>
      <c r="G41" s="43" t="s">
        <v>29</v>
      </c>
      <c r="H41" s="43" t="s">
        <v>33</v>
      </c>
      <c r="I41" s="43" t="s">
        <v>19</v>
      </c>
      <c r="J41" s="44" t="s">
        <v>48</v>
      </c>
      <c r="K41" s="2">
        <f t="shared" si="16"/>
        <v>10</v>
      </c>
      <c r="L41" s="2">
        <f t="shared" si="17"/>
        <v>14.299999999999999</v>
      </c>
      <c r="M41" s="2">
        <f t="shared" si="18"/>
        <v>5.8</v>
      </c>
      <c r="N41" s="2">
        <f t="shared" si="19"/>
        <v>20</v>
      </c>
      <c r="O41" s="2">
        <f t="shared" si="20"/>
        <v>8.6</v>
      </c>
      <c r="P41" s="2">
        <f t="shared" si="21"/>
        <v>14.299999999999999</v>
      </c>
      <c r="Q41" s="2">
        <f t="shared" si="22"/>
        <v>2.9</v>
      </c>
      <c r="R41" s="3">
        <f t="shared" si="23"/>
        <v>12.7</v>
      </c>
      <c r="S41" s="35">
        <f t="shared" si="24"/>
        <v>12.6</v>
      </c>
      <c r="T41" s="30">
        <f t="shared" si="25"/>
        <v>3.15</v>
      </c>
      <c r="U41" s="31">
        <f t="shared" si="26"/>
        <v>3</v>
      </c>
      <c r="V41" s="32" t="str">
        <f t="shared" si="27"/>
        <v>B</v>
      </c>
      <c r="W41" s="24">
        <f t="shared" si="28"/>
        <v>0.42999999999999994</v>
      </c>
      <c r="X41" s="33" t="str">
        <f t="shared" si="29"/>
        <v/>
      </c>
      <c r="Y41" s="36" t="str">
        <f t="shared" si="30"/>
        <v>B</v>
      </c>
      <c r="Z41" s="7"/>
      <c r="AA41" s="5"/>
      <c r="AB41" s="5"/>
      <c r="AC41" s="5"/>
      <c r="AD41" s="5"/>
      <c r="AE41" s="5"/>
      <c r="AF41" s="5"/>
      <c r="AG41" s="5"/>
      <c r="AH41" s="5"/>
    </row>
    <row r="42" spans="1:34" ht="15" customHeight="1" x14ac:dyDescent="0.25">
      <c r="A42" s="68"/>
      <c r="B42" s="40" t="s">
        <v>54</v>
      </c>
      <c r="C42" s="27">
        <v>38596</v>
      </c>
      <c r="D42" s="42" t="s">
        <v>38</v>
      </c>
      <c r="E42" s="43" t="s">
        <v>19</v>
      </c>
      <c r="F42" s="43" t="s">
        <v>8</v>
      </c>
      <c r="G42" s="43" t="s">
        <v>9</v>
      </c>
      <c r="H42" s="43" t="s">
        <v>24</v>
      </c>
      <c r="I42" s="43" t="s">
        <v>29</v>
      </c>
      <c r="J42" s="44" t="s">
        <v>8</v>
      </c>
      <c r="K42" s="2">
        <f t="shared" si="16"/>
        <v>1.5</v>
      </c>
      <c r="L42" s="2">
        <f t="shared" si="17"/>
        <v>14.299999999999999</v>
      </c>
      <c r="M42" s="2">
        <f t="shared" si="18"/>
        <v>5.8</v>
      </c>
      <c r="N42" s="2">
        <f t="shared" si="19"/>
        <v>18.600000000000001</v>
      </c>
      <c r="O42" s="2">
        <f t="shared" si="20"/>
        <v>10</v>
      </c>
      <c r="P42" s="2">
        <f t="shared" si="21"/>
        <v>20</v>
      </c>
      <c r="Q42" s="2">
        <f t="shared" si="22"/>
        <v>5.8</v>
      </c>
      <c r="R42" s="3">
        <f t="shared" si="23"/>
        <v>12.7</v>
      </c>
      <c r="S42" s="35">
        <f t="shared" si="24"/>
        <v>12.5</v>
      </c>
      <c r="T42" s="30">
        <f t="shared" si="25"/>
        <v>3.125</v>
      </c>
      <c r="U42" s="31">
        <f t="shared" si="26"/>
        <v>3</v>
      </c>
      <c r="V42" s="32" t="str">
        <f t="shared" si="27"/>
        <v>B</v>
      </c>
      <c r="W42" s="24">
        <f t="shared" si="28"/>
        <v>0.40500000000000003</v>
      </c>
      <c r="X42" s="33" t="str">
        <f t="shared" si="29"/>
        <v/>
      </c>
      <c r="Y42" s="36" t="str">
        <f t="shared" si="30"/>
        <v>B</v>
      </c>
      <c r="Z42" s="7"/>
      <c r="AA42" s="5"/>
      <c r="AB42" s="5"/>
      <c r="AC42" s="5"/>
      <c r="AD42" s="5"/>
      <c r="AE42" s="5"/>
      <c r="AF42" s="5"/>
      <c r="AG42" s="5"/>
      <c r="AH42" s="5"/>
    </row>
    <row r="43" spans="1:34" ht="15.75" customHeight="1" x14ac:dyDescent="0.25">
      <c r="A43" s="68"/>
      <c r="B43" s="40" t="s">
        <v>41</v>
      </c>
      <c r="C43" s="27">
        <v>41791</v>
      </c>
      <c r="D43" s="42" t="s">
        <v>9</v>
      </c>
      <c r="E43" s="43" t="s">
        <v>19</v>
      </c>
      <c r="F43" s="43" t="s">
        <v>9</v>
      </c>
      <c r="G43" s="43" t="s">
        <v>80</v>
      </c>
      <c r="H43" s="43" t="s">
        <v>29</v>
      </c>
      <c r="I43" s="43" t="s">
        <v>24</v>
      </c>
      <c r="J43" s="44" t="s">
        <v>23</v>
      </c>
      <c r="K43" s="2">
        <f t="shared" si="16"/>
        <v>18.600000000000001</v>
      </c>
      <c r="L43" s="2">
        <f t="shared" si="17"/>
        <v>14.299999999999999</v>
      </c>
      <c r="M43" s="2">
        <f t="shared" si="18"/>
        <v>18.600000000000001</v>
      </c>
      <c r="N43" s="2">
        <f t="shared" si="19"/>
        <v>4.3</v>
      </c>
      <c r="O43" s="2">
        <f t="shared" si="20"/>
        <v>20</v>
      </c>
      <c r="P43" s="2">
        <f t="shared" si="21"/>
        <v>10</v>
      </c>
      <c r="Q43" s="2">
        <f t="shared" si="22"/>
        <v>11.5</v>
      </c>
      <c r="R43" s="3">
        <f t="shared" si="23"/>
        <v>16.3</v>
      </c>
      <c r="S43" s="35">
        <f t="shared" si="24"/>
        <v>12.4</v>
      </c>
      <c r="T43" s="30">
        <f t="shared" si="25"/>
        <v>3.1</v>
      </c>
      <c r="U43" s="31">
        <f t="shared" si="26"/>
        <v>3</v>
      </c>
      <c r="V43" s="32" t="str">
        <f t="shared" si="27"/>
        <v>B</v>
      </c>
      <c r="W43" s="24">
        <f t="shared" si="28"/>
        <v>0.38000000000000012</v>
      </c>
      <c r="X43" s="33" t="str">
        <f t="shared" si="29"/>
        <v/>
      </c>
      <c r="Y43" s="36" t="str">
        <f t="shared" si="30"/>
        <v>B</v>
      </c>
      <c r="Z43" s="7"/>
      <c r="AA43" s="5"/>
      <c r="AB43" s="5"/>
      <c r="AC43" s="5"/>
      <c r="AD43" s="5"/>
      <c r="AE43" s="5"/>
      <c r="AF43" s="5"/>
      <c r="AG43" s="5"/>
      <c r="AH43" s="5"/>
    </row>
    <row r="44" spans="1:34" ht="15" customHeight="1" x14ac:dyDescent="0.25">
      <c r="A44" s="68"/>
      <c r="B44" s="40" t="s">
        <v>58</v>
      </c>
      <c r="C44" s="27">
        <v>36951</v>
      </c>
      <c r="D44" s="42" t="s">
        <v>8</v>
      </c>
      <c r="E44" s="43" t="s">
        <v>19</v>
      </c>
      <c r="F44" s="46" t="s">
        <v>23</v>
      </c>
      <c r="G44" s="43" t="s">
        <v>45</v>
      </c>
      <c r="H44" s="43" t="s">
        <v>24</v>
      </c>
      <c r="I44" s="43" t="s">
        <v>19</v>
      </c>
      <c r="J44" s="44" t="s">
        <v>19</v>
      </c>
      <c r="K44" s="2">
        <f t="shared" si="16"/>
        <v>5.8</v>
      </c>
      <c r="L44" s="2">
        <f t="shared" si="17"/>
        <v>14.299999999999999</v>
      </c>
      <c r="M44" s="2">
        <f t="shared" si="18"/>
        <v>11.5</v>
      </c>
      <c r="N44" s="2">
        <f t="shared" si="19"/>
        <v>12.9</v>
      </c>
      <c r="O44" s="2">
        <f t="shared" si="20"/>
        <v>10</v>
      </c>
      <c r="P44" s="2">
        <f t="shared" si="21"/>
        <v>14.299999999999999</v>
      </c>
      <c r="Q44" s="2">
        <f t="shared" si="22"/>
        <v>14.299999999999999</v>
      </c>
      <c r="R44" s="3">
        <f t="shared" si="23"/>
        <v>13.9</v>
      </c>
      <c r="S44" s="35">
        <f t="shared" si="24"/>
        <v>12.299999999999999</v>
      </c>
      <c r="T44" s="30">
        <f t="shared" si="25"/>
        <v>3.0749999999999997</v>
      </c>
      <c r="U44" s="31">
        <f t="shared" si="26"/>
        <v>3</v>
      </c>
      <c r="V44" s="32" t="str">
        <f t="shared" si="27"/>
        <v>B</v>
      </c>
      <c r="W44" s="24">
        <f t="shared" si="28"/>
        <v>0.35499999999999976</v>
      </c>
      <c r="X44" s="33" t="str">
        <f t="shared" si="29"/>
        <v/>
      </c>
      <c r="Y44" s="36" t="str">
        <f t="shared" si="30"/>
        <v>B</v>
      </c>
      <c r="Z44" s="7"/>
      <c r="AA44" s="5"/>
      <c r="AB44" s="5"/>
      <c r="AC44" s="5"/>
      <c r="AD44" s="5"/>
      <c r="AE44" s="5"/>
      <c r="AF44" s="5"/>
      <c r="AG44" s="5"/>
      <c r="AH44" s="5"/>
    </row>
    <row r="45" spans="1:34" ht="15.75" customHeight="1" x14ac:dyDescent="0.25">
      <c r="A45" s="68"/>
      <c r="B45" s="40" t="s">
        <v>47</v>
      </c>
      <c r="C45" s="27">
        <v>38504</v>
      </c>
      <c r="D45" s="42" t="s">
        <v>19</v>
      </c>
      <c r="E45" s="43" t="s">
        <v>23</v>
      </c>
      <c r="F45" s="43" t="s">
        <v>80</v>
      </c>
      <c r="G45" s="43" t="s">
        <v>20</v>
      </c>
      <c r="H45" s="43" t="s">
        <v>24</v>
      </c>
      <c r="I45" s="43" t="s">
        <v>19</v>
      </c>
      <c r="J45" s="44" t="s">
        <v>9</v>
      </c>
      <c r="K45" s="2">
        <f t="shared" si="16"/>
        <v>14.299999999999999</v>
      </c>
      <c r="L45" s="2">
        <f t="shared" si="17"/>
        <v>11.5</v>
      </c>
      <c r="M45" s="2">
        <f t="shared" si="18"/>
        <v>4.3</v>
      </c>
      <c r="N45" s="2">
        <f t="shared" si="19"/>
        <v>15.799999999999999</v>
      </c>
      <c r="O45" s="2">
        <f t="shared" si="20"/>
        <v>10</v>
      </c>
      <c r="P45" s="2">
        <f t="shared" si="21"/>
        <v>14.299999999999999</v>
      </c>
      <c r="Q45" s="2">
        <f t="shared" si="22"/>
        <v>18.600000000000001</v>
      </c>
      <c r="R45" s="3">
        <f t="shared" si="23"/>
        <v>14.8</v>
      </c>
      <c r="S45" s="35">
        <f t="shared" si="24"/>
        <v>12.299999999999999</v>
      </c>
      <c r="T45" s="30">
        <f t="shared" si="25"/>
        <v>3.0749999999999997</v>
      </c>
      <c r="U45" s="31">
        <f t="shared" si="26"/>
        <v>3</v>
      </c>
      <c r="V45" s="32" t="str">
        <f t="shared" si="27"/>
        <v>B</v>
      </c>
      <c r="W45" s="24">
        <f t="shared" si="28"/>
        <v>0.35499999999999976</v>
      </c>
      <c r="X45" s="33" t="str">
        <f t="shared" si="29"/>
        <v/>
      </c>
      <c r="Y45" s="36" t="str">
        <f t="shared" si="30"/>
        <v>B</v>
      </c>
      <c r="Z45" s="7"/>
      <c r="AA45" s="5"/>
      <c r="AB45" s="5"/>
      <c r="AC45" s="5"/>
      <c r="AD45" s="5"/>
      <c r="AE45" s="5"/>
      <c r="AF45" s="5"/>
      <c r="AG45" s="5"/>
      <c r="AH45" s="5"/>
    </row>
    <row r="46" spans="1:34" ht="15" customHeight="1" x14ac:dyDescent="0.25">
      <c r="A46" s="68"/>
      <c r="B46" s="40" t="s">
        <v>51</v>
      </c>
      <c r="C46" s="27">
        <v>38018</v>
      </c>
      <c r="D46" s="42" t="s">
        <v>8</v>
      </c>
      <c r="E46" s="43" t="s">
        <v>19</v>
      </c>
      <c r="F46" s="43" t="s">
        <v>33</v>
      </c>
      <c r="G46" s="43" t="s">
        <v>20</v>
      </c>
      <c r="H46" s="43" t="s">
        <v>24</v>
      </c>
      <c r="I46" s="43" t="s">
        <v>23</v>
      </c>
      <c r="J46" s="44" t="s">
        <v>45</v>
      </c>
      <c r="K46" s="2">
        <f t="shared" si="16"/>
        <v>5.8</v>
      </c>
      <c r="L46" s="2">
        <f t="shared" si="17"/>
        <v>14.299999999999999</v>
      </c>
      <c r="M46" s="2">
        <f t="shared" si="18"/>
        <v>8.6</v>
      </c>
      <c r="N46" s="2">
        <f t="shared" si="19"/>
        <v>15.799999999999999</v>
      </c>
      <c r="O46" s="2">
        <f t="shared" si="20"/>
        <v>10</v>
      </c>
      <c r="P46" s="2">
        <f t="shared" si="21"/>
        <v>11.5</v>
      </c>
      <c r="Q46" s="2">
        <f t="shared" si="22"/>
        <v>12.9</v>
      </c>
      <c r="R46" s="3">
        <f t="shared" si="23"/>
        <v>13.2</v>
      </c>
      <c r="S46" s="35">
        <f t="shared" si="24"/>
        <v>12.2</v>
      </c>
      <c r="T46" s="30">
        <f t="shared" si="25"/>
        <v>3.0500000000000003</v>
      </c>
      <c r="U46" s="31">
        <f t="shared" si="26"/>
        <v>3</v>
      </c>
      <c r="V46" s="32" t="str">
        <f t="shared" si="27"/>
        <v>B</v>
      </c>
      <c r="W46" s="24">
        <f t="shared" si="28"/>
        <v>0.33000000000000029</v>
      </c>
      <c r="X46" s="33" t="str">
        <f t="shared" si="29"/>
        <v/>
      </c>
      <c r="Y46" s="36" t="str">
        <f t="shared" si="30"/>
        <v>B</v>
      </c>
      <c r="Z46" s="7"/>
      <c r="AA46" s="5"/>
      <c r="AB46" s="5"/>
      <c r="AC46" s="5"/>
      <c r="AD46" s="5"/>
      <c r="AE46" s="5"/>
      <c r="AF46" s="5"/>
      <c r="AG46" s="5"/>
      <c r="AH46" s="5"/>
    </row>
    <row r="47" spans="1:34" ht="15" customHeight="1" x14ac:dyDescent="0.25">
      <c r="A47" s="68"/>
      <c r="B47" s="40" t="s">
        <v>53</v>
      </c>
      <c r="C47" s="27">
        <v>42217</v>
      </c>
      <c r="D47" s="42" t="s">
        <v>8</v>
      </c>
      <c r="E47" s="43" t="s">
        <v>19</v>
      </c>
      <c r="F47" s="43" t="s">
        <v>38</v>
      </c>
      <c r="G47" s="43" t="s">
        <v>9</v>
      </c>
      <c r="H47" s="43" t="s">
        <v>23</v>
      </c>
      <c r="I47" s="43" t="s">
        <v>19</v>
      </c>
      <c r="J47" s="44" t="s">
        <v>19</v>
      </c>
      <c r="K47" s="2">
        <f t="shared" si="16"/>
        <v>5.8</v>
      </c>
      <c r="L47" s="2">
        <f t="shared" si="17"/>
        <v>14.299999999999999</v>
      </c>
      <c r="M47" s="2">
        <f t="shared" si="18"/>
        <v>1.5</v>
      </c>
      <c r="N47" s="2">
        <f t="shared" si="19"/>
        <v>18.600000000000001</v>
      </c>
      <c r="O47" s="2">
        <f t="shared" si="20"/>
        <v>11.5</v>
      </c>
      <c r="P47" s="2">
        <f t="shared" si="21"/>
        <v>14.299999999999999</v>
      </c>
      <c r="Q47" s="2">
        <f t="shared" si="22"/>
        <v>14.299999999999999</v>
      </c>
      <c r="R47" s="3">
        <f t="shared" si="23"/>
        <v>13.4</v>
      </c>
      <c r="S47" s="35">
        <f t="shared" si="24"/>
        <v>12.2</v>
      </c>
      <c r="T47" s="30">
        <f t="shared" si="25"/>
        <v>3.0500000000000003</v>
      </c>
      <c r="U47" s="31">
        <f t="shared" si="26"/>
        <v>3</v>
      </c>
      <c r="V47" s="32" t="str">
        <f t="shared" si="27"/>
        <v>B</v>
      </c>
      <c r="W47" s="24">
        <f t="shared" si="28"/>
        <v>0.33000000000000029</v>
      </c>
      <c r="X47" s="33" t="str">
        <f t="shared" si="29"/>
        <v/>
      </c>
      <c r="Y47" s="36" t="str">
        <f t="shared" si="30"/>
        <v>B</v>
      </c>
      <c r="Z47" s="7"/>
      <c r="AA47" s="5"/>
      <c r="AB47" s="5"/>
      <c r="AC47" s="5"/>
      <c r="AD47" s="5"/>
      <c r="AE47" s="5"/>
      <c r="AF47" s="5"/>
      <c r="AG47" s="5"/>
      <c r="AH47" s="5"/>
    </row>
    <row r="48" spans="1:34" ht="15.75" customHeight="1" x14ac:dyDescent="0.25">
      <c r="A48" s="68"/>
      <c r="B48" s="40" t="s">
        <v>93</v>
      </c>
      <c r="C48" s="27">
        <v>41275</v>
      </c>
      <c r="D48" s="42" t="s">
        <v>8</v>
      </c>
      <c r="E48" s="43" t="s">
        <v>19</v>
      </c>
      <c r="F48" s="43" t="s">
        <v>8</v>
      </c>
      <c r="G48" s="43" t="s">
        <v>9</v>
      </c>
      <c r="H48" s="43" t="s">
        <v>24</v>
      </c>
      <c r="I48" s="43" t="s">
        <v>23</v>
      </c>
      <c r="J48" s="44" t="s">
        <v>37</v>
      </c>
      <c r="K48" s="2">
        <f t="shared" si="16"/>
        <v>5.8</v>
      </c>
      <c r="L48" s="2">
        <f t="shared" si="17"/>
        <v>14.299999999999999</v>
      </c>
      <c r="M48" s="2">
        <f t="shared" si="18"/>
        <v>5.8</v>
      </c>
      <c r="N48" s="2">
        <f t="shared" si="19"/>
        <v>18.600000000000001</v>
      </c>
      <c r="O48" s="2">
        <f t="shared" si="20"/>
        <v>10</v>
      </c>
      <c r="P48" s="2">
        <f t="shared" si="21"/>
        <v>11.5</v>
      </c>
      <c r="Q48" s="2">
        <f t="shared" si="22"/>
        <v>7.1999999999999993</v>
      </c>
      <c r="R48" s="3">
        <f t="shared" si="23"/>
        <v>12.2</v>
      </c>
      <c r="S48" s="35">
        <f t="shared" si="24"/>
        <v>12.1</v>
      </c>
      <c r="T48" s="30">
        <f t="shared" si="25"/>
        <v>3.0249999999999999</v>
      </c>
      <c r="U48" s="31">
        <f t="shared" si="26"/>
        <v>3</v>
      </c>
      <c r="V48" s="32" t="str">
        <f t="shared" si="27"/>
        <v>B</v>
      </c>
      <c r="W48" s="24">
        <f t="shared" si="28"/>
        <v>0.30499999999999994</v>
      </c>
      <c r="X48" s="33" t="str">
        <f t="shared" si="29"/>
        <v>-</v>
      </c>
      <c r="Y48" s="36" t="str">
        <f t="shared" si="30"/>
        <v>B-</v>
      </c>
      <c r="Z48" s="7"/>
      <c r="AA48" s="5"/>
      <c r="AB48" s="5"/>
      <c r="AC48" s="5"/>
      <c r="AD48" s="5"/>
      <c r="AE48" s="5"/>
      <c r="AF48" s="5"/>
      <c r="AG48" s="5"/>
      <c r="AH48" s="5"/>
    </row>
    <row r="49" spans="1:34" ht="15.75" customHeight="1" x14ac:dyDescent="0.25">
      <c r="A49" s="68"/>
      <c r="B49" s="40" t="s">
        <v>94</v>
      </c>
      <c r="C49" s="27">
        <v>42309</v>
      </c>
      <c r="D49" s="42" t="s">
        <v>8</v>
      </c>
      <c r="E49" s="43" t="s">
        <v>19</v>
      </c>
      <c r="F49" s="43" t="s">
        <v>8</v>
      </c>
      <c r="G49" s="43" t="s">
        <v>9</v>
      </c>
      <c r="H49" s="43" t="s">
        <v>24</v>
      </c>
      <c r="I49" s="43" t="s">
        <v>23</v>
      </c>
      <c r="J49" s="44" t="s">
        <v>37</v>
      </c>
      <c r="K49" s="2">
        <f t="shared" si="16"/>
        <v>5.8</v>
      </c>
      <c r="L49" s="2">
        <f t="shared" si="17"/>
        <v>14.299999999999999</v>
      </c>
      <c r="M49" s="2">
        <f t="shared" si="18"/>
        <v>5.8</v>
      </c>
      <c r="N49" s="2">
        <f t="shared" si="19"/>
        <v>18.600000000000001</v>
      </c>
      <c r="O49" s="2">
        <f t="shared" si="20"/>
        <v>10</v>
      </c>
      <c r="P49" s="2">
        <f t="shared" si="21"/>
        <v>11.5</v>
      </c>
      <c r="Q49" s="2">
        <f t="shared" si="22"/>
        <v>7.1999999999999993</v>
      </c>
      <c r="R49" s="3">
        <f t="shared" si="23"/>
        <v>12.2</v>
      </c>
      <c r="S49" s="35">
        <f t="shared" si="24"/>
        <v>12.1</v>
      </c>
      <c r="T49" s="63">
        <f t="shared" si="25"/>
        <v>3.0249999999999999</v>
      </c>
      <c r="U49" s="64">
        <f t="shared" si="26"/>
        <v>3</v>
      </c>
      <c r="V49" s="65" t="str">
        <f t="shared" si="27"/>
        <v>B</v>
      </c>
      <c r="W49" s="66">
        <f t="shared" si="28"/>
        <v>0.30499999999999994</v>
      </c>
      <c r="X49" s="67" t="str">
        <f t="shared" si="29"/>
        <v>-</v>
      </c>
      <c r="Y49" s="36" t="str">
        <f t="shared" si="30"/>
        <v>B-</v>
      </c>
      <c r="Z49" s="7"/>
      <c r="AA49" s="5"/>
      <c r="AB49" s="5"/>
      <c r="AC49" s="5"/>
      <c r="AD49" s="5"/>
      <c r="AE49" s="5"/>
      <c r="AF49" s="5"/>
      <c r="AG49" s="5"/>
      <c r="AH49" s="5"/>
    </row>
    <row r="50" spans="1:34" ht="15" customHeight="1" x14ac:dyDescent="0.25">
      <c r="B50" s="40" t="s">
        <v>92</v>
      </c>
      <c r="C50" s="27">
        <v>43466</v>
      </c>
      <c r="D50" s="42" t="s">
        <v>8</v>
      </c>
      <c r="E50" s="43" t="s">
        <v>19</v>
      </c>
      <c r="F50" s="43" t="s">
        <v>8</v>
      </c>
      <c r="G50" s="43" t="s">
        <v>9</v>
      </c>
      <c r="H50" s="43" t="s">
        <v>24</v>
      </c>
      <c r="I50" s="43" t="s">
        <v>23</v>
      </c>
      <c r="J50" s="44" t="s">
        <v>37</v>
      </c>
      <c r="K50" s="2">
        <f t="shared" si="16"/>
        <v>5.8</v>
      </c>
      <c r="L50" s="2">
        <f t="shared" si="17"/>
        <v>14.299999999999999</v>
      </c>
      <c r="M50" s="2">
        <f t="shared" si="18"/>
        <v>5.8</v>
      </c>
      <c r="N50" s="2">
        <f t="shared" si="19"/>
        <v>18.600000000000001</v>
      </c>
      <c r="O50" s="2">
        <f t="shared" si="20"/>
        <v>10</v>
      </c>
      <c r="P50" s="2">
        <f t="shared" si="21"/>
        <v>11.5</v>
      </c>
      <c r="Q50" s="2">
        <f t="shared" si="22"/>
        <v>7.1999999999999993</v>
      </c>
      <c r="R50" s="3">
        <f t="shared" si="23"/>
        <v>12.2</v>
      </c>
      <c r="S50" s="35">
        <f t="shared" si="24"/>
        <v>12.1</v>
      </c>
      <c r="T50" s="30">
        <f t="shared" si="25"/>
        <v>3.0249999999999999</v>
      </c>
      <c r="U50" s="31">
        <f t="shared" si="26"/>
        <v>3</v>
      </c>
      <c r="V50" s="32" t="str">
        <f t="shared" si="27"/>
        <v>B</v>
      </c>
      <c r="W50" s="24">
        <f t="shared" si="28"/>
        <v>0.30499999999999994</v>
      </c>
      <c r="X50" s="33" t="str">
        <f t="shared" si="29"/>
        <v>-</v>
      </c>
      <c r="Y50" s="36" t="str">
        <f t="shared" si="30"/>
        <v>B-</v>
      </c>
      <c r="Z50" s="7"/>
      <c r="AA50" s="5"/>
      <c r="AB50" s="5"/>
      <c r="AC50" s="5"/>
      <c r="AD50" s="5"/>
      <c r="AE50" s="5"/>
      <c r="AF50" s="5"/>
      <c r="AG50" s="5"/>
      <c r="AH50" s="5"/>
    </row>
    <row r="51" spans="1:34" ht="15.75" customHeight="1" x14ac:dyDescent="0.25">
      <c r="B51" s="40" t="s">
        <v>55</v>
      </c>
      <c r="C51" s="27">
        <v>36039</v>
      </c>
      <c r="D51" s="42" t="s">
        <v>24</v>
      </c>
      <c r="E51" s="46" t="s">
        <v>24</v>
      </c>
      <c r="F51" s="46" t="s">
        <v>80</v>
      </c>
      <c r="G51" s="43" t="s">
        <v>9</v>
      </c>
      <c r="H51" s="43" t="s">
        <v>24</v>
      </c>
      <c r="I51" s="46" t="s">
        <v>45</v>
      </c>
      <c r="J51" s="47" t="s">
        <v>24</v>
      </c>
      <c r="K51" s="2">
        <f t="shared" si="16"/>
        <v>10</v>
      </c>
      <c r="L51" s="2">
        <f t="shared" si="17"/>
        <v>10</v>
      </c>
      <c r="M51" s="2">
        <f t="shared" si="18"/>
        <v>4.3</v>
      </c>
      <c r="N51" s="2">
        <f t="shared" si="19"/>
        <v>18.600000000000001</v>
      </c>
      <c r="O51" s="2">
        <f t="shared" si="20"/>
        <v>10</v>
      </c>
      <c r="P51" s="2">
        <f t="shared" si="21"/>
        <v>12.9</v>
      </c>
      <c r="Q51" s="2">
        <f t="shared" si="22"/>
        <v>10</v>
      </c>
      <c r="R51" s="3">
        <f t="shared" si="23"/>
        <v>12.7</v>
      </c>
      <c r="S51" s="35">
        <f t="shared" si="24"/>
        <v>11.799999999999999</v>
      </c>
      <c r="T51" s="30">
        <f t="shared" si="25"/>
        <v>2.9499999999999997</v>
      </c>
      <c r="U51" s="31">
        <f t="shared" si="26"/>
        <v>2</v>
      </c>
      <c r="V51" s="32" t="str">
        <f t="shared" si="27"/>
        <v>C</v>
      </c>
      <c r="W51" s="24">
        <f t="shared" si="28"/>
        <v>1.2299999999999998</v>
      </c>
      <c r="X51" s="33" t="str">
        <f t="shared" si="29"/>
        <v>+</v>
      </c>
      <c r="Y51" s="36" t="str">
        <f t="shared" si="30"/>
        <v>C+</v>
      </c>
      <c r="Z51" s="7"/>
      <c r="AA51" s="5"/>
      <c r="AB51" s="5"/>
      <c r="AC51" s="5"/>
      <c r="AD51" s="5"/>
      <c r="AE51" s="5"/>
      <c r="AF51" s="5"/>
      <c r="AG51" s="5"/>
      <c r="AH51" s="5"/>
    </row>
    <row r="52" spans="1:34" ht="15" customHeight="1" x14ac:dyDescent="0.25">
      <c r="B52" s="40" t="s">
        <v>65</v>
      </c>
      <c r="C52" s="27">
        <v>35309</v>
      </c>
      <c r="D52" s="42" t="s">
        <v>8</v>
      </c>
      <c r="E52" s="43" t="s">
        <v>19</v>
      </c>
      <c r="F52" s="43" t="s">
        <v>8</v>
      </c>
      <c r="G52" s="46" t="s">
        <v>20</v>
      </c>
      <c r="H52" s="43" t="s">
        <v>24</v>
      </c>
      <c r="I52" s="46" t="s">
        <v>24</v>
      </c>
      <c r="J52" s="44" t="s">
        <v>19</v>
      </c>
      <c r="K52" s="2">
        <f t="shared" si="16"/>
        <v>5.8</v>
      </c>
      <c r="L52" s="2">
        <f t="shared" si="17"/>
        <v>14.299999999999999</v>
      </c>
      <c r="M52" s="2">
        <f t="shared" si="18"/>
        <v>5.8</v>
      </c>
      <c r="N52" s="2">
        <f t="shared" si="19"/>
        <v>15.799999999999999</v>
      </c>
      <c r="O52" s="2">
        <f t="shared" si="20"/>
        <v>10</v>
      </c>
      <c r="P52" s="2">
        <f t="shared" si="21"/>
        <v>10</v>
      </c>
      <c r="Q52" s="2">
        <f t="shared" si="22"/>
        <v>14.299999999999999</v>
      </c>
      <c r="R52" s="3">
        <f t="shared" si="23"/>
        <v>12.7</v>
      </c>
      <c r="S52" s="35">
        <f t="shared" si="24"/>
        <v>11.6</v>
      </c>
      <c r="T52" s="30">
        <f t="shared" si="25"/>
        <v>2.9</v>
      </c>
      <c r="U52" s="31">
        <f t="shared" si="26"/>
        <v>2</v>
      </c>
      <c r="V52" s="32" t="str">
        <f t="shared" si="27"/>
        <v>C</v>
      </c>
      <c r="W52" s="24">
        <f t="shared" si="28"/>
        <v>1.18</v>
      </c>
      <c r="X52" s="33" t="str">
        <f t="shared" si="29"/>
        <v>+</v>
      </c>
      <c r="Y52" s="36" t="str">
        <f t="shared" si="30"/>
        <v>C+</v>
      </c>
      <c r="Z52" s="7"/>
      <c r="AA52" s="5"/>
      <c r="AB52" s="5"/>
      <c r="AC52" s="5"/>
      <c r="AD52" s="5"/>
      <c r="AE52" s="5"/>
      <c r="AF52" s="5"/>
      <c r="AG52" s="5"/>
      <c r="AH52" s="5"/>
    </row>
    <row r="53" spans="1:34" ht="15" customHeight="1" x14ac:dyDescent="0.25">
      <c r="B53" s="40" t="s">
        <v>66</v>
      </c>
      <c r="C53" s="27">
        <v>36373</v>
      </c>
      <c r="D53" s="42" t="s">
        <v>8</v>
      </c>
      <c r="E53" s="43" t="s">
        <v>19</v>
      </c>
      <c r="F53" s="43" t="s">
        <v>38</v>
      </c>
      <c r="G53" s="46" t="s">
        <v>9</v>
      </c>
      <c r="H53" s="43" t="s">
        <v>24</v>
      </c>
      <c r="I53" s="43" t="s">
        <v>24</v>
      </c>
      <c r="J53" s="44" t="s">
        <v>19</v>
      </c>
      <c r="K53" s="2">
        <f t="shared" si="16"/>
        <v>5.8</v>
      </c>
      <c r="L53" s="2">
        <f t="shared" si="17"/>
        <v>14.299999999999999</v>
      </c>
      <c r="M53" s="2">
        <f t="shared" si="18"/>
        <v>1.5</v>
      </c>
      <c r="N53" s="2">
        <f t="shared" si="19"/>
        <v>18.600000000000001</v>
      </c>
      <c r="O53" s="2">
        <f t="shared" si="20"/>
        <v>10</v>
      </c>
      <c r="P53" s="2">
        <f t="shared" si="21"/>
        <v>10</v>
      </c>
      <c r="Q53" s="2">
        <f t="shared" si="22"/>
        <v>14.299999999999999</v>
      </c>
      <c r="R53" s="3">
        <f t="shared" si="23"/>
        <v>12.5</v>
      </c>
      <c r="S53" s="35">
        <f t="shared" si="24"/>
        <v>11.6</v>
      </c>
      <c r="T53" s="30">
        <f t="shared" si="25"/>
        <v>2.9</v>
      </c>
      <c r="U53" s="31">
        <f t="shared" si="26"/>
        <v>2</v>
      </c>
      <c r="V53" s="32" t="str">
        <f t="shared" si="27"/>
        <v>C</v>
      </c>
      <c r="W53" s="24">
        <f t="shared" si="28"/>
        <v>1.18</v>
      </c>
      <c r="X53" s="33" t="str">
        <f t="shared" si="29"/>
        <v>+</v>
      </c>
      <c r="Y53" s="36" t="str">
        <f t="shared" si="30"/>
        <v>C+</v>
      </c>
      <c r="Z53" s="7"/>
      <c r="AA53" s="5"/>
      <c r="AB53" s="5"/>
      <c r="AC53" s="5"/>
      <c r="AD53" s="5"/>
      <c r="AE53" s="5"/>
      <c r="AF53" s="5"/>
      <c r="AG53" s="5"/>
      <c r="AH53" s="5"/>
    </row>
    <row r="54" spans="1:34" ht="15.75" customHeight="1" x14ac:dyDescent="0.25">
      <c r="B54" s="40" t="s">
        <v>62</v>
      </c>
      <c r="C54" s="27">
        <v>40664</v>
      </c>
      <c r="D54" s="42" t="s">
        <v>8</v>
      </c>
      <c r="E54" s="43" t="s">
        <v>19</v>
      </c>
      <c r="F54" s="43" t="s">
        <v>48</v>
      </c>
      <c r="G54" s="43" t="s">
        <v>9</v>
      </c>
      <c r="H54" s="43" t="s">
        <v>24</v>
      </c>
      <c r="I54" s="43" t="s">
        <v>24</v>
      </c>
      <c r="J54" s="44" t="s">
        <v>24</v>
      </c>
      <c r="K54" s="2">
        <f t="shared" si="16"/>
        <v>5.8</v>
      </c>
      <c r="L54" s="2">
        <f t="shared" si="17"/>
        <v>14.299999999999999</v>
      </c>
      <c r="M54" s="2">
        <f t="shared" si="18"/>
        <v>2.9</v>
      </c>
      <c r="N54" s="2">
        <f t="shared" si="19"/>
        <v>18.600000000000001</v>
      </c>
      <c r="O54" s="2">
        <f t="shared" si="20"/>
        <v>10</v>
      </c>
      <c r="P54" s="2">
        <f t="shared" si="21"/>
        <v>10</v>
      </c>
      <c r="Q54" s="2">
        <f t="shared" si="22"/>
        <v>10</v>
      </c>
      <c r="R54" s="3">
        <f t="shared" si="23"/>
        <v>12</v>
      </c>
      <c r="S54" s="35">
        <f t="shared" si="24"/>
        <v>11.6</v>
      </c>
      <c r="T54" s="30">
        <f t="shared" si="25"/>
        <v>2.9</v>
      </c>
      <c r="U54" s="31">
        <f t="shared" si="26"/>
        <v>2</v>
      </c>
      <c r="V54" s="32" t="str">
        <f t="shared" si="27"/>
        <v>C</v>
      </c>
      <c r="W54" s="24">
        <f t="shared" si="28"/>
        <v>1.18</v>
      </c>
      <c r="X54" s="33" t="str">
        <f t="shared" si="29"/>
        <v>+</v>
      </c>
      <c r="Y54" s="36" t="str">
        <f t="shared" si="30"/>
        <v>C+</v>
      </c>
      <c r="Z54" s="7"/>
      <c r="AA54" s="5"/>
      <c r="AB54" s="5"/>
      <c r="AC54" s="5"/>
      <c r="AD54" s="5"/>
      <c r="AE54" s="5"/>
      <c r="AF54" s="5"/>
      <c r="AG54" s="5"/>
      <c r="AH54" s="5"/>
    </row>
    <row r="55" spans="1:34" ht="15" customHeight="1" x14ac:dyDescent="0.25">
      <c r="B55" s="40" t="s">
        <v>59</v>
      </c>
      <c r="C55" s="27">
        <v>42522</v>
      </c>
      <c r="D55" s="42" t="s">
        <v>19</v>
      </c>
      <c r="E55" s="43" t="s">
        <v>19</v>
      </c>
      <c r="F55" s="43" t="s">
        <v>8</v>
      </c>
      <c r="G55" s="43" t="s">
        <v>20</v>
      </c>
      <c r="H55" s="43" t="s">
        <v>38</v>
      </c>
      <c r="I55" s="43" t="s">
        <v>9</v>
      </c>
      <c r="J55" s="44" t="s">
        <v>8</v>
      </c>
      <c r="K55" s="2">
        <f t="shared" si="16"/>
        <v>14.299999999999999</v>
      </c>
      <c r="L55" s="2">
        <f t="shared" si="17"/>
        <v>14.299999999999999</v>
      </c>
      <c r="M55" s="2">
        <f t="shared" si="18"/>
        <v>5.8</v>
      </c>
      <c r="N55" s="2">
        <f t="shared" si="19"/>
        <v>15.799999999999999</v>
      </c>
      <c r="O55" s="2">
        <f t="shared" si="20"/>
        <v>1.5</v>
      </c>
      <c r="P55" s="2">
        <f t="shared" si="21"/>
        <v>18.600000000000001</v>
      </c>
      <c r="Q55" s="2">
        <f t="shared" si="22"/>
        <v>5.8</v>
      </c>
      <c r="R55" s="3">
        <f t="shared" si="23"/>
        <v>12.7</v>
      </c>
      <c r="S55" s="35">
        <f t="shared" si="24"/>
        <v>11.6</v>
      </c>
      <c r="T55" s="30">
        <f t="shared" si="25"/>
        <v>2.9</v>
      </c>
      <c r="U55" s="31">
        <f t="shared" si="26"/>
        <v>2</v>
      </c>
      <c r="V55" s="32" t="str">
        <f t="shared" si="27"/>
        <v>C</v>
      </c>
      <c r="W55" s="24">
        <f t="shared" si="28"/>
        <v>1.18</v>
      </c>
      <c r="X55" s="33" t="str">
        <f t="shared" si="29"/>
        <v>+</v>
      </c>
      <c r="Y55" s="36" t="str">
        <f t="shared" si="30"/>
        <v>C+</v>
      </c>
      <c r="Z55" s="7"/>
      <c r="AA55" s="5"/>
      <c r="AB55" s="5"/>
      <c r="AC55" s="5"/>
      <c r="AD55" s="5"/>
      <c r="AE55" s="5"/>
      <c r="AF55" s="5"/>
      <c r="AG55" s="5"/>
      <c r="AH55" s="5"/>
    </row>
    <row r="56" spans="1:34" ht="15.75" customHeight="1" x14ac:dyDescent="0.25">
      <c r="B56" s="40" t="s">
        <v>67</v>
      </c>
      <c r="C56" s="27">
        <v>37773</v>
      </c>
      <c r="D56" s="42" t="s">
        <v>19</v>
      </c>
      <c r="E56" s="43" t="s">
        <v>23</v>
      </c>
      <c r="F56" s="43" t="s">
        <v>38</v>
      </c>
      <c r="G56" s="43" t="s">
        <v>20</v>
      </c>
      <c r="H56" s="43" t="s">
        <v>24</v>
      </c>
      <c r="I56" s="43" t="s">
        <v>19</v>
      </c>
      <c r="J56" s="44" t="s">
        <v>19</v>
      </c>
      <c r="K56" s="14">
        <f t="shared" si="16"/>
        <v>14.299999999999999</v>
      </c>
      <c r="L56" s="2">
        <f t="shared" si="17"/>
        <v>11.5</v>
      </c>
      <c r="M56" s="2">
        <f t="shared" si="18"/>
        <v>1.5</v>
      </c>
      <c r="N56" s="2">
        <f t="shared" si="19"/>
        <v>15.799999999999999</v>
      </c>
      <c r="O56" s="2">
        <f t="shared" si="20"/>
        <v>10</v>
      </c>
      <c r="P56" s="2">
        <f t="shared" si="21"/>
        <v>14.299999999999999</v>
      </c>
      <c r="Q56" s="2">
        <f t="shared" si="22"/>
        <v>14.299999999999999</v>
      </c>
      <c r="R56" s="3">
        <f t="shared" si="23"/>
        <v>13.7</v>
      </c>
      <c r="S56" s="35">
        <f t="shared" si="24"/>
        <v>11.4</v>
      </c>
      <c r="T56" s="30">
        <f t="shared" si="25"/>
        <v>2.85</v>
      </c>
      <c r="U56" s="31">
        <f t="shared" si="26"/>
        <v>2</v>
      </c>
      <c r="V56" s="32" t="str">
        <f t="shared" si="27"/>
        <v>C</v>
      </c>
      <c r="W56" s="24">
        <f t="shared" si="28"/>
        <v>1.1300000000000001</v>
      </c>
      <c r="X56" s="33" t="str">
        <f t="shared" si="29"/>
        <v>+</v>
      </c>
      <c r="Y56" s="36" t="str">
        <f t="shared" si="30"/>
        <v>C+</v>
      </c>
      <c r="Z56" s="7"/>
      <c r="AA56" s="5"/>
      <c r="AB56" s="5"/>
      <c r="AC56" s="5"/>
      <c r="AD56" s="5"/>
      <c r="AE56" s="5"/>
      <c r="AF56" s="5"/>
      <c r="AG56" s="5"/>
      <c r="AH56" s="5"/>
    </row>
    <row r="57" spans="1:34" ht="15" customHeight="1" x14ac:dyDescent="0.25">
      <c r="B57" s="40" t="s">
        <v>60</v>
      </c>
      <c r="C57" s="27">
        <v>37803</v>
      </c>
      <c r="D57" s="42" t="s">
        <v>38</v>
      </c>
      <c r="E57" s="43" t="s">
        <v>19</v>
      </c>
      <c r="F57" s="43" t="s">
        <v>8</v>
      </c>
      <c r="G57" s="43" t="s">
        <v>20</v>
      </c>
      <c r="H57" s="43" t="s">
        <v>24</v>
      </c>
      <c r="I57" s="43" t="s">
        <v>57</v>
      </c>
      <c r="J57" s="44" t="s">
        <v>8</v>
      </c>
      <c r="K57" s="15">
        <f t="shared" si="16"/>
        <v>1.5</v>
      </c>
      <c r="L57" s="15">
        <f t="shared" si="17"/>
        <v>14.299999999999999</v>
      </c>
      <c r="M57" s="15">
        <f t="shared" si="18"/>
        <v>5.8</v>
      </c>
      <c r="N57" s="15">
        <f t="shared" si="19"/>
        <v>15.799999999999999</v>
      </c>
      <c r="O57" s="15">
        <f t="shared" si="20"/>
        <v>10</v>
      </c>
      <c r="P57" s="15">
        <f t="shared" si="21"/>
        <v>17.200000000000003</v>
      </c>
      <c r="Q57" s="15">
        <f t="shared" si="22"/>
        <v>5.8</v>
      </c>
      <c r="R57" s="6">
        <f t="shared" si="23"/>
        <v>11.799999999999999</v>
      </c>
      <c r="S57" s="35">
        <f t="shared" si="24"/>
        <v>11.4</v>
      </c>
      <c r="T57" s="30">
        <f t="shared" si="25"/>
        <v>2.85</v>
      </c>
      <c r="U57" s="31">
        <f t="shared" si="26"/>
        <v>2</v>
      </c>
      <c r="V57" s="32" t="str">
        <f t="shared" si="27"/>
        <v>C</v>
      </c>
      <c r="W57" s="24">
        <f t="shared" si="28"/>
        <v>1.1300000000000001</v>
      </c>
      <c r="X57" s="33" t="str">
        <f t="shared" si="29"/>
        <v>+</v>
      </c>
      <c r="Y57" s="36" t="str">
        <f t="shared" si="30"/>
        <v>C+</v>
      </c>
      <c r="Z57" s="7"/>
      <c r="AA57" s="5"/>
      <c r="AB57" s="5"/>
      <c r="AC57" s="5"/>
      <c r="AD57" s="5"/>
      <c r="AE57" s="5"/>
      <c r="AF57" s="5"/>
      <c r="AG57" s="5"/>
      <c r="AH57" s="5"/>
    </row>
    <row r="58" spans="1:34" ht="15.75" customHeight="1" x14ac:dyDescent="0.25">
      <c r="B58" s="40" t="s">
        <v>63</v>
      </c>
      <c r="C58" s="27">
        <v>41395</v>
      </c>
      <c r="D58" s="42" t="s">
        <v>9</v>
      </c>
      <c r="E58" s="43" t="s">
        <v>19</v>
      </c>
      <c r="F58" s="43" t="s">
        <v>29</v>
      </c>
      <c r="G58" s="43" t="s">
        <v>38</v>
      </c>
      <c r="H58" s="43" t="s">
        <v>29</v>
      </c>
      <c r="I58" s="43" t="s">
        <v>80</v>
      </c>
      <c r="J58" s="44" t="s">
        <v>24</v>
      </c>
      <c r="K58" s="2">
        <f t="shared" si="16"/>
        <v>18.600000000000001</v>
      </c>
      <c r="L58" s="2">
        <f t="shared" si="17"/>
        <v>14.299999999999999</v>
      </c>
      <c r="M58" s="2">
        <f t="shared" si="18"/>
        <v>20</v>
      </c>
      <c r="N58" s="2">
        <f t="shared" si="19"/>
        <v>1.5</v>
      </c>
      <c r="O58" s="2">
        <f t="shared" si="20"/>
        <v>20</v>
      </c>
      <c r="P58" s="2">
        <f t="shared" si="21"/>
        <v>4.3</v>
      </c>
      <c r="Q58" s="2">
        <f t="shared" si="22"/>
        <v>10</v>
      </c>
      <c r="R58" s="3">
        <f t="shared" si="23"/>
        <v>14.799999999999999</v>
      </c>
      <c r="S58" s="35">
        <f t="shared" si="24"/>
        <v>11.2</v>
      </c>
      <c r="T58" s="30">
        <f t="shared" si="25"/>
        <v>2.7999999999999994</v>
      </c>
      <c r="U58" s="31">
        <f t="shared" si="26"/>
        <v>2</v>
      </c>
      <c r="V58" s="32" t="str">
        <f t="shared" si="27"/>
        <v>C</v>
      </c>
      <c r="W58" s="24">
        <f t="shared" si="28"/>
        <v>1.0799999999999994</v>
      </c>
      <c r="X58" s="33" t="str">
        <f t="shared" si="29"/>
        <v>+</v>
      </c>
      <c r="Y58" s="36" t="str">
        <f t="shared" si="30"/>
        <v>C+</v>
      </c>
      <c r="Z58" s="7"/>
      <c r="AA58" s="5"/>
      <c r="AB58" s="5"/>
      <c r="AC58" s="5"/>
      <c r="AD58" s="5"/>
      <c r="AE58" s="5"/>
      <c r="AF58" s="5"/>
      <c r="AG58" s="5"/>
      <c r="AH58" s="5"/>
    </row>
    <row r="59" spans="1:34" ht="15" customHeight="1" x14ac:dyDescent="0.25">
      <c r="B59" s="40" t="s">
        <v>90</v>
      </c>
      <c r="C59" s="27">
        <v>39995</v>
      </c>
      <c r="D59" s="42" t="s">
        <v>9</v>
      </c>
      <c r="E59" s="43" t="s">
        <v>20</v>
      </c>
      <c r="F59" s="43" t="s">
        <v>20</v>
      </c>
      <c r="G59" s="43" t="s">
        <v>80</v>
      </c>
      <c r="H59" s="43" t="s">
        <v>24</v>
      </c>
      <c r="I59" s="43" t="s">
        <v>24</v>
      </c>
      <c r="J59" s="44" t="s">
        <v>24</v>
      </c>
      <c r="K59" s="2">
        <f t="shared" si="16"/>
        <v>18.600000000000001</v>
      </c>
      <c r="L59" s="2">
        <f t="shared" si="17"/>
        <v>15.799999999999999</v>
      </c>
      <c r="M59" s="2">
        <f t="shared" si="18"/>
        <v>15.799999999999999</v>
      </c>
      <c r="N59" s="2">
        <f t="shared" si="19"/>
        <v>4.3</v>
      </c>
      <c r="O59" s="2">
        <f t="shared" si="20"/>
        <v>10</v>
      </c>
      <c r="P59" s="2">
        <f t="shared" si="21"/>
        <v>10</v>
      </c>
      <c r="Q59" s="2">
        <f t="shared" si="22"/>
        <v>10</v>
      </c>
      <c r="R59" s="3">
        <f t="shared" si="23"/>
        <v>14.1</v>
      </c>
      <c r="S59" s="35">
        <f t="shared" si="24"/>
        <v>11</v>
      </c>
      <c r="T59" s="30">
        <f t="shared" si="25"/>
        <v>2.75</v>
      </c>
      <c r="U59" s="31">
        <f t="shared" si="26"/>
        <v>2</v>
      </c>
      <c r="V59" s="32" t="str">
        <f t="shared" si="27"/>
        <v>C</v>
      </c>
      <c r="W59" s="24">
        <f t="shared" si="28"/>
        <v>1.03</v>
      </c>
      <c r="X59" s="33" t="str">
        <f t="shared" si="29"/>
        <v>+</v>
      </c>
      <c r="Y59" s="36" t="str">
        <f t="shared" si="30"/>
        <v>C+</v>
      </c>
      <c r="Z59" s="7"/>
      <c r="AA59" s="5"/>
      <c r="AB59" s="5"/>
      <c r="AC59" s="5"/>
      <c r="AD59" s="5"/>
      <c r="AE59" s="5"/>
      <c r="AF59" s="5"/>
      <c r="AG59" s="5"/>
      <c r="AH59" s="5"/>
    </row>
    <row r="60" spans="1:34" ht="15" customHeight="1" x14ac:dyDescent="0.25">
      <c r="B60" s="40" t="s">
        <v>64</v>
      </c>
      <c r="C60" s="27">
        <v>43617</v>
      </c>
      <c r="D60" s="42" t="s">
        <v>19</v>
      </c>
      <c r="E60" s="43" t="s">
        <v>20</v>
      </c>
      <c r="F60" s="43" t="s">
        <v>29</v>
      </c>
      <c r="G60" s="43" t="s">
        <v>38</v>
      </c>
      <c r="H60" s="43" t="s">
        <v>45</v>
      </c>
      <c r="I60" s="43" t="s">
        <v>24</v>
      </c>
      <c r="J60" s="44" t="s">
        <v>24</v>
      </c>
      <c r="K60" s="2">
        <f t="shared" si="16"/>
        <v>14.299999999999999</v>
      </c>
      <c r="L60" s="2">
        <f t="shared" si="17"/>
        <v>15.799999999999999</v>
      </c>
      <c r="M60" s="2">
        <f t="shared" si="18"/>
        <v>20</v>
      </c>
      <c r="N60" s="2">
        <f t="shared" si="19"/>
        <v>1.5</v>
      </c>
      <c r="O60" s="2">
        <f t="shared" si="20"/>
        <v>12.9</v>
      </c>
      <c r="P60" s="2">
        <f t="shared" si="21"/>
        <v>10</v>
      </c>
      <c r="Q60" s="2">
        <f t="shared" si="22"/>
        <v>10</v>
      </c>
      <c r="R60" s="3">
        <f t="shared" si="23"/>
        <v>14.1</v>
      </c>
      <c r="S60" s="35">
        <f t="shared" si="24"/>
        <v>11</v>
      </c>
      <c r="T60" s="30">
        <f t="shared" si="25"/>
        <v>2.75</v>
      </c>
      <c r="U60" s="31">
        <f t="shared" si="26"/>
        <v>2</v>
      </c>
      <c r="V60" s="32" t="str">
        <f t="shared" si="27"/>
        <v>C</v>
      </c>
      <c r="W60" s="24">
        <f t="shared" si="28"/>
        <v>1.03</v>
      </c>
      <c r="X60" s="33" t="str">
        <f t="shared" si="29"/>
        <v>+</v>
      </c>
      <c r="Y60" s="36" t="str">
        <f t="shared" si="30"/>
        <v>C+</v>
      </c>
      <c r="Z60" s="7"/>
      <c r="AA60" s="5"/>
      <c r="AB60" s="5"/>
      <c r="AC60" s="5"/>
      <c r="AD60" s="5"/>
      <c r="AE60" s="5"/>
      <c r="AF60" s="5"/>
      <c r="AG60" s="5"/>
      <c r="AH60" s="5"/>
    </row>
    <row r="61" spans="1:34" ht="15" customHeight="1" x14ac:dyDescent="0.25">
      <c r="B61" s="40" t="s">
        <v>61</v>
      </c>
      <c r="C61" s="27">
        <v>43344</v>
      </c>
      <c r="D61" s="42" t="s">
        <v>8</v>
      </c>
      <c r="E61" s="43" t="s">
        <v>20</v>
      </c>
      <c r="F61" s="43" t="s">
        <v>9</v>
      </c>
      <c r="G61" s="43" t="s">
        <v>8</v>
      </c>
      <c r="H61" s="43" t="s">
        <v>45</v>
      </c>
      <c r="I61" s="43" t="s">
        <v>38</v>
      </c>
      <c r="J61" s="44" t="s">
        <v>19</v>
      </c>
      <c r="K61" s="2">
        <f t="shared" si="16"/>
        <v>5.8</v>
      </c>
      <c r="L61" s="2">
        <f t="shared" si="17"/>
        <v>15.799999999999999</v>
      </c>
      <c r="M61" s="2">
        <f t="shared" si="18"/>
        <v>18.600000000000001</v>
      </c>
      <c r="N61" s="2">
        <f t="shared" si="19"/>
        <v>5.8</v>
      </c>
      <c r="O61" s="2">
        <f t="shared" si="20"/>
        <v>12.9</v>
      </c>
      <c r="P61" s="2">
        <f t="shared" si="21"/>
        <v>1.5</v>
      </c>
      <c r="Q61" s="2">
        <f t="shared" si="22"/>
        <v>14.299999999999999</v>
      </c>
      <c r="R61" s="3">
        <f t="shared" si="23"/>
        <v>12.5</v>
      </c>
      <c r="S61" s="35">
        <f t="shared" si="24"/>
        <v>10.9</v>
      </c>
      <c r="T61" s="30">
        <f t="shared" si="25"/>
        <v>2.7250000000000001</v>
      </c>
      <c r="U61" s="31">
        <f t="shared" si="26"/>
        <v>2</v>
      </c>
      <c r="V61" s="32" t="str">
        <f t="shared" si="27"/>
        <v>C</v>
      </c>
      <c r="W61" s="24">
        <f t="shared" si="28"/>
        <v>1.0050000000000001</v>
      </c>
      <c r="X61" s="33" t="str">
        <f t="shared" si="29"/>
        <v>+</v>
      </c>
      <c r="Y61" s="36" t="str">
        <f t="shared" si="30"/>
        <v>C+</v>
      </c>
      <c r="Z61" s="7"/>
      <c r="AA61" s="5"/>
      <c r="AB61" s="5"/>
      <c r="AC61" s="5"/>
      <c r="AD61" s="5"/>
      <c r="AE61" s="5"/>
      <c r="AF61" s="5"/>
      <c r="AG61" s="5"/>
      <c r="AH61" s="5"/>
    </row>
    <row r="62" spans="1:34" ht="15" customHeight="1" x14ac:dyDescent="0.25">
      <c r="B62" s="40" t="s">
        <v>68</v>
      </c>
      <c r="C62" s="27">
        <v>37591</v>
      </c>
      <c r="D62" s="42" t="s">
        <v>8</v>
      </c>
      <c r="E62" s="43" t="s">
        <v>19</v>
      </c>
      <c r="F62" s="43" t="s">
        <v>38</v>
      </c>
      <c r="G62" s="46" t="s">
        <v>20</v>
      </c>
      <c r="H62" s="46" t="s">
        <v>33</v>
      </c>
      <c r="I62" s="46" t="s">
        <v>23</v>
      </c>
      <c r="J62" s="44" t="s">
        <v>19</v>
      </c>
      <c r="K62" s="15">
        <f t="shared" si="16"/>
        <v>5.8</v>
      </c>
      <c r="L62" s="15">
        <f t="shared" si="17"/>
        <v>14.299999999999999</v>
      </c>
      <c r="M62" s="15">
        <f t="shared" si="18"/>
        <v>1.5</v>
      </c>
      <c r="N62" s="15">
        <f t="shared" si="19"/>
        <v>15.799999999999999</v>
      </c>
      <c r="O62" s="15">
        <f t="shared" si="20"/>
        <v>8.6</v>
      </c>
      <c r="P62" s="15">
        <f t="shared" si="21"/>
        <v>11.5</v>
      </c>
      <c r="Q62" s="15">
        <f t="shared" si="22"/>
        <v>14.299999999999999</v>
      </c>
      <c r="R62" s="6">
        <f t="shared" si="23"/>
        <v>12</v>
      </c>
      <c r="S62" s="35">
        <f t="shared" si="24"/>
        <v>10.799999999999999</v>
      </c>
      <c r="T62" s="30">
        <f t="shared" si="25"/>
        <v>2.6999999999999997</v>
      </c>
      <c r="U62" s="31">
        <f t="shared" si="26"/>
        <v>2</v>
      </c>
      <c r="V62" s="32" t="str">
        <f t="shared" si="27"/>
        <v>C</v>
      </c>
      <c r="W62" s="24">
        <f t="shared" si="28"/>
        <v>0.97999999999999976</v>
      </c>
      <c r="X62" s="33" t="str">
        <f t="shared" si="29"/>
        <v>+</v>
      </c>
      <c r="Y62" s="36" t="str">
        <f t="shared" si="30"/>
        <v>C+</v>
      </c>
      <c r="Z62" s="7"/>
      <c r="AA62" s="5"/>
      <c r="AB62" s="5"/>
      <c r="AC62" s="5"/>
      <c r="AD62" s="5"/>
      <c r="AE62" s="5"/>
      <c r="AF62" s="5"/>
      <c r="AG62" s="5"/>
      <c r="AH62" s="5"/>
    </row>
    <row r="63" spans="1:34" ht="15.75" customHeight="1" x14ac:dyDescent="0.25">
      <c r="B63" s="41" t="s">
        <v>69</v>
      </c>
      <c r="C63" s="28">
        <v>35521</v>
      </c>
      <c r="D63" s="45" t="s">
        <v>19</v>
      </c>
      <c r="E63" s="69" t="s">
        <v>33</v>
      </c>
      <c r="F63" s="69" t="s">
        <v>80</v>
      </c>
      <c r="G63" s="69" t="s">
        <v>45</v>
      </c>
      <c r="H63" s="69" t="s">
        <v>33</v>
      </c>
      <c r="I63" s="69" t="s">
        <v>80</v>
      </c>
      <c r="J63" s="70" t="s">
        <v>19</v>
      </c>
      <c r="K63" s="8">
        <f t="shared" si="16"/>
        <v>14.299999999999999</v>
      </c>
      <c r="L63" s="8">
        <f t="shared" si="17"/>
        <v>8.6</v>
      </c>
      <c r="M63" s="8">
        <f t="shared" si="18"/>
        <v>4.3</v>
      </c>
      <c r="N63" s="8">
        <f t="shared" si="19"/>
        <v>12.9</v>
      </c>
      <c r="O63" s="8">
        <f t="shared" si="20"/>
        <v>8.6</v>
      </c>
      <c r="P63" s="8">
        <f t="shared" si="21"/>
        <v>4.3</v>
      </c>
      <c r="Q63" s="8">
        <f t="shared" si="22"/>
        <v>14.299999999999999</v>
      </c>
      <c r="R63" s="9">
        <f t="shared" si="23"/>
        <v>11.299999999999999</v>
      </c>
      <c r="S63" s="37">
        <f t="shared" si="24"/>
        <v>9.5</v>
      </c>
      <c r="T63" s="30">
        <f t="shared" si="25"/>
        <v>2.375</v>
      </c>
      <c r="U63" s="31">
        <f t="shared" si="26"/>
        <v>2</v>
      </c>
      <c r="V63" s="32" t="str">
        <f t="shared" si="27"/>
        <v>C</v>
      </c>
      <c r="W63" s="24">
        <f t="shared" si="28"/>
        <v>0.65500000000000003</v>
      </c>
      <c r="X63" s="33" t="str">
        <f t="shared" si="29"/>
        <v/>
      </c>
      <c r="Y63" s="38" t="str">
        <f t="shared" si="30"/>
        <v>C</v>
      </c>
      <c r="Z63" s="7"/>
      <c r="AA63" s="5"/>
      <c r="AB63" s="5"/>
      <c r="AC63" s="5"/>
      <c r="AD63" s="5"/>
      <c r="AE63" s="5"/>
      <c r="AF63" s="5"/>
      <c r="AG63" s="5"/>
      <c r="AH63" s="5"/>
    </row>
  </sheetData>
  <sortState xmlns:xlrd2="http://schemas.microsoft.com/office/spreadsheetml/2017/richdata2" ref="B5:Y63">
    <sortCondition descending="1" ref="S5:S63"/>
    <sortCondition ref="C5:C63"/>
  </sortState>
  <conditionalFormatting sqref="Z4:AF6">
    <cfRule type="iconSet" priority="1">
      <iconSet iconSet="3Arrows">
        <cfvo type="percent" val="0"/>
        <cfvo type="percent" val="33"/>
        <cfvo type="percent" val="67"/>
      </iconSet>
    </cfRule>
  </conditionalFormatting>
  <pageMargins left="0.19685" right="0.19685" top="0.748031" bottom="0.748031" header="0.31496099999999999" footer="0.31496099999999999"/>
  <pageSetup orientation="landscape" r:id="rId1"/>
  <headerFooter>
    <oddFooter>&amp;C&amp;"Helvetica Neue,Regular"&amp;12&amp;K000000&amp;P</oddFooter>
  </headerFooter>
  <ignoredErrors>
    <ignoredError sqref="D2:J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5B35D625864A45BB7720DBFF280B1F" ma:contentTypeVersion="10" ma:contentTypeDescription="Create a new document." ma:contentTypeScope="" ma:versionID="deec1438c89829416ba2b6f217f1ed97">
  <xsd:schema xmlns:xsd="http://www.w3.org/2001/XMLSchema" xmlns:xs="http://www.w3.org/2001/XMLSchema" xmlns:p="http://schemas.microsoft.com/office/2006/metadata/properties" xmlns:ns3="0de59a04-bcb6-477e-ab8e-858ea0b44929" xmlns:ns4="4e085d26-5fac-422e-a1bd-a63e4c4beac8" targetNamespace="http://schemas.microsoft.com/office/2006/metadata/properties" ma:root="true" ma:fieldsID="60e2a418bdea880c808a448ae56cefe2" ns3:_="" ns4:_="">
    <xsd:import namespace="0de59a04-bcb6-477e-ab8e-858ea0b44929"/>
    <xsd:import namespace="4e085d26-5fac-422e-a1bd-a63e4c4bea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e59a04-bcb6-477e-ab8e-858ea0b44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85d26-5fac-422e-a1bd-a63e4c4bea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CD4051-B940-4C1C-9509-05EFA4745BC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de59a04-bcb6-477e-ab8e-858ea0b44929"/>
    <ds:schemaRef ds:uri="4e085d26-5fac-422e-a1bd-a63e4c4beac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BACEDD-208B-4813-80FD-036123C4D3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BCAF71-F62F-4E52-938E-9D865B5BCD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e59a04-bcb6-477e-ab8e-858ea0b44929"/>
    <ds:schemaRef ds:uri="4e085d26-5fac-422e-a1bd-a63e4c4be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Vanderdonckt, Christophe</cp:lastModifiedBy>
  <dcterms:created xsi:type="dcterms:W3CDTF">2020-01-21T13:09:31Z</dcterms:created>
  <dcterms:modified xsi:type="dcterms:W3CDTF">2020-02-06T13:20:29Z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0x010100BE5B35D625864A45BB7720DBFF280B1F</vt:lpwstr>
  </property>
</Properties>
</file>